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3"/>
  </bookViews>
  <sheets>
    <sheet name="工程合计" sheetId="5" r:id="rId1"/>
    <sheet name="1楼清单" sheetId="1" r:id="rId2"/>
    <sheet name="2楼清单" sheetId="3" r:id="rId3"/>
    <sheet name="3楼清单" sheetId="4" r:id="rId4"/>
  </sheets>
  <externalReferences>
    <externalReference r:id="rId5"/>
  </externalReferences>
  <definedNames>
    <definedName name="_xlnm._FilterDatabase" localSheetId="1" hidden="1">'1楼清单'!$A$1:$G$191</definedName>
    <definedName name="_xlnm.Print_Area" localSheetId="1">'1楼清单'!$A$1:$G$191</definedName>
    <definedName name="—">[1]!—</definedName>
    <definedName name="___________________0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<sst xmlns="http://schemas.openxmlformats.org/spreadsheetml/2006/main" count="967" uniqueCount="411">
  <si>
    <t>中粮园区车间装修改造工程</t>
  </si>
  <si>
    <t>序号</t>
  </si>
  <si>
    <t>工程项目</t>
  </si>
  <si>
    <t>分项报价(元)</t>
  </si>
  <si>
    <t>备注</t>
  </si>
  <si>
    <t>一</t>
  </si>
  <si>
    <t>1楼工程</t>
  </si>
  <si>
    <t>二</t>
  </si>
  <si>
    <t>2楼工程</t>
  </si>
  <si>
    <t>三</t>
  </si>
  <si>
    <t>3楼工程</t>
  </si>
  <si>
    <t>合价</t>
  </si>
  <si>
    <t>税金</t>
  </si>
  <si>
    <t>总价</t>
  </si>
  <si>
    <t>中粮园区1楼车间改造清单</t>
  </si>
  <si>
    <t>项目名称</t>
  </si>
  <si>
    <t>单位</t>
  </si>
  <si>
    <t>数量</t>
  </si>
  <si>
    <t>单价</t>
  </si>
  <si>
    <t>合计</t>
  </si>
  <si>
    <t>材料结构及制造安装工艺</t>
  </si>
  <si>
    <t>副楼</t>
  </si>
  <si>
    <t>天花保温</t>
  </si>
  <si>
    <t>m²</t>
  </si>
  <si>
    <t>彩钢板墙</t>
  </si>
  <si>
    <t>50厚防火岩棉板，钢板0.426厚，隔墙到顶，材料费用</t>
  </si>
  <si>
    <t>单开彩钢板门</t>
  </si>
  <si>
    <t>樘</t>
  </si>
  <si>
    <t>宽1米，高2米，材料费用</t>
  </si>
  <si>
    <t>三开彩钢板门</t>
  </si>
  <si>
    <t>单开防火门</t>
  </si>
  <si>
    <t>双开防火门</t>
  </si>
  <si>
    <t>宽2米，高2.1米，材料费用</t>
  </si>
  <si>
    <t>卷帘门</t>
  </si>
  <si>
    <t>宽2.5米，高2.1米，材料费用</t>
  </si>
  <si>
    <t>防火卷帘门</t>
  </si>
  <si>
    <t>宽4米，高2.5米，材料费用</t>
  </si>
  <si>
    <t>简易插销门</t>
  </si>
  <si>
    <t>宽3.2米，高2.6米，材料费用</t>
  </si>
  <si>
    <t>快速门</t>
  </si>
  <si>
    <t>宽3米，高2.65米，材料费用</t>
  </si>
  <si>
    <t>宽3米，高2.5米，材料费用</t>
  </si>
  <si>
    <t>开门洞</t>
  </si>
  <si>
    <t>宽3.2米，高2.6米</t>
  </si>
  <si>
    <t>宽3.5米，高2.5米</t>
  </si>
  <si>
    <t>彩钢板封窗户</t>
  </si>
  <si>
    <t>50厚防火岩棉板，钢板0.426厚，材料费用</t>
  </si>
  <si>
    <t>砖墙拆除</t>
  </si>
  <si>
    <t>现门宽1.5米，高2.1米，要求扩大到净宽2米</t>
  </si>
  <si>
    <t>架空地板拆除</t>
  </si>
  <si>
    <t>现在弱电机房改厕所，架空地板拆除</t>
  </si>
  <si>
    <t>矿棉板吊顶拆除</t>
  </si>
  <si>
    <t>弱电机房吊顶拆除</t>
  </si>
  <si>
    <t>防盗网</t>
  </si>
  <si>
    <t>拖把池和钢柱房间使用</t>
  </si>
  <si>
    <t>门扩大</t>
  </si>
  <si>
    <t>中间过道的门由1.5扩大到宽3.5高2.5米（不需要做门，门洞要求做框）</t>
  </si>
  <si>
    <t>墙洞封堵</t>
  </si>
  <si>
    <t>给水管</t>
  </si>
  <si>
    <t>米</t>
  </si>
  <si>
    <t>排水管</t>
  </si>
  <si>
    <t>换气扇</t>
  </si>
  <si>
    <t>个</t>
  </si>
  <si>
    <t>车间、空压机房、冷水机房使用</t>
  </si>
  <si>
    <t>新做小便池</t>
  </si>
  <si>
    <t>套</t>
  </si>
  <si>
    <t>含自动冲水感应、存水弯、角阀及金属软管连接，含材料人工等所有费用。</t>
  </si>
  <si>
    <t>新做蹲便器套装</t>
  </si>
  <si>
    <t>含存水弯、角阀及金属软管连接，含材料人工等所有费用。</t>
  </si>
  <si>
    <t>新做坐便器套装</t>
  </si>
  <si>
    <t>隔断板</t>
  </si>
  <si>
    <t>项</t>
  </si>
  <si>
    <t>3个蹲位独立隔断，高度至吊顶，含3套不锈钢门锁合页，含材料人工等所有费用。</t>
  </si>
  <si>
    <t>洗手台</t>
  </si>
  <si>
    <t>含感应水龙头/机械龙头、下水器及角阀软管，含材料人工等所有费用。</t>
  </si>
  <si>
    <t>不锈钢地漏</t>
  </si>
  <si>
    <t>含存水弯及过滤网，用于卫生间地面排水，含材料人工等所有费用。</t>
  </si>
  <si>
    <t>蹲位砖砌踏步</t>
  </si>
  <si>
    <t>含找平及防滑地砖饰面，抬高蹲便器安装位，含材料人工等所有费用。</t>
  </si>
  <si>
    <t>化粪池及排污沟槽开挖</t>
  </si>
  <si>
    <t>含基坑/沟槽土方开挖及分层回填夯实，含材料人工等所有费用。</t>
  </si>
  <si>
    <t>沟槽路面恢复</t>
  </si>
  <si>
    <t>含模板支设及混凝土浇筑养护，恢复原路面标高，含材料人工等所有费用。</t>
  </si>
  <si>
    <t>排污管道铺设</t>
  </si>
  <si>
    <t>含从卫生间至化粪池及化粪池至市政排污管网的全部管道，含材料人工等所有费用。</t>
  </si>
  <si>
    <t>化粪池</t>
  </si>
  <si>
    <t>三级过滤，有效容积≥2m³，含基坑开挖、池体安装、进出水管连接及回填，含材料人工等所有费用。</t>
  </si>
  <si>
    <t>厕所和茶水间使用</t>
  </si>
  <si>
    <t>卫生间吊顶</t>
  </si>
  <si>
    <t>600*600铝扣天花</t>
  </si>
  <si>
    <t>平板灯</t>
  </si>
  <si>
    <t>盏</t>
  </si>
  <si>
    <t>600*600</t>
  </si>
  <si>
    <t>二位开关</t>
  </si>
  <si>
    <t>控制照明和排气扇</t>
  </si>
  <si>
    <t>茶水间洗手台</t>
  </si>
  <si>
    <t>二三插</t>
  </si>
  <si>
    <t>茶水间使用</t>
  </si>
  <si>
    <t>电箱</t>
  </si>
  <si>
    <t>洗手间、茶水间使用，12位电箱</t>
  </si>
  <si>
    <t>沥水池</t>
  </si>
  <si>
    <t>长1.5米*宽0.3米*高0.2米，含专用水龙头、下水器，含材料人工等所有费用</t>
  </si>
  <si>
    <t>拖把池</t>
  </si>
  <si>
    <t>长0.75*宽0.75*高0.5米，含专用水龙头、下水器，含材料人工等所有费用</t>
  </si>
  <si>
    <t>沉砂池</t>
  </si>
  <si>
    <t>1*1*1米，含专用水龙头、下水器，含材料人工等所有费用</t>
  </si>
  <si>
    <t>主副楼过道填平</t>
  </si>
  <si>
    <t>缓冲棚</t>
  </si>
  <si>
    <t>空压机电缆</t>
  </si>
  <si>
    <t>成天泰、金龙羽YJV4*185+1*120双拼电缆</t>
  </si>
  <si>
    <t>空压机电柜</t>
  </si>
  <si>
    <t>电柜配置1个800A总开，2个400A的分开关，3个32A的分开关</t>
  </si>
  <si>
    <t>轴流风机</t>
  </si>
  <si>
    <t>空压机房</t>
  </si>
  <si>
    <t>DN50排水管</t>
  </si>
  <si>
    <t>联塑，PVC管，空压机房、冷水机房使用</t>
  </si>
  <si>
    <t>主线</t>
  </si>
  <si>
    <t>成天泰、金龙羽YJV3*90+2*70电缆，石头车间主电缆</t>
  </si>
  <si>
    <t>主电箱</t>
  </si>
  <si>
    <t>接入90电缆使用，配置400A正泰总开关，配置3个125A的分开关和一个63的开关，供石头车间和茶水间、厕所使用</t>
  </si>
  <si>
    <t>分线</t>
  </si>
  <si>
    <t>25电缆</t>
  </si>
  <si>
    <t>分电箱</t>
  </si>
  <si>
    <t>配置100A总开，：1、插座，2、照明，3、空调；4、除湿机</t>
  </si>
  <si>
    <t>电线</t>
  </si>
  <si>
    <t>3*2.5平方电线，照明使用，厕所及茶水间排气扇</t>
  </si>
  <si>
    <t>5*4平方电线，插座和工业插座接入使用，</t>
  </si>
  <si>
    <t>线槽100*100*1.0</t>
  </si>
  <si>
    <t>95电缆和分线使用，</t>
  </si>
  <si>
    <t>镀锌线管25</t>
  </si>
  <si>
    <t>除湿机排水管道</t>
  </si>
  <si>
    <t>联塑 32PVC管 ，除湿机排水使用</t>
  </si>
  <si>
    <t>墙面翻新</t>
  </si>
  <si>
    <t>墙体腻子修补、清楚、粉刷，材料费用</t>
  </si>
  <si>
    <t>人工、辅料费用</t>
  </si>
  <si>
    <t>彩钢板安装、方通安装、门、风扇安装等所有费用</t>
  </si>
  <si>
    <t>32A工业插座</t>
  </si>
  <si>
    <t>绝缘板</t>
  </si>
  <si>
    <t>致业电箱</t>
  </si>
  <si>
    <t>电箱内需安装1个32A 4P 漏电开关+接100mA漏电电流，一个25A 2P 漏电开关30mA漏电电流</t>
  </si>
  <si>
    <t>快速卷帘门</t>
  </si>
  <si>
    <t>宽3米，高2.5米</t>
  </si>
  <si>
    <t>小计</t>
  </si>
  <si>
    <t>动力站</t>
  </si>
  <si>
    <t>石膏板墙拆除</t>
  </si>
  <si>
    <t>平台及踏步拆除</t>
  </si>
  <si>
    <t>路灯拆除</t>
  </si>
  <si>
    <t>绿植铲除</t>
  </si>
  <si>
    <t>树木铲除</t>
  </si>
  <si>
    <t>W3000*H2500mm,砌体墙开门洞</t>
  </si>
  <si>
    <t>钢质门拆除</t>
  </si>
  <si>
    <t>W1000*H2200m，原损坏门拆除</t>
  </si>
  <si>
    <t>垃圾清运</t>
  </si>
  <si>
    <t>新做斜坡</t>
  </si>
  <si>
    <t>斜坡需放坡6%</t>
  </si>
  <si>
    <t>地面补平</t>
  </si>
  <si>
    <t>1*75平方单芯蓝色电线，零线使用</t>
  </si>
  <si>
    <t>台阶填平</t>
  </si>
  <si>
    <t>1*50平方双颜色电缆线，地线使用</t>
  </si>
  <si>
    <t>新做台阶</t>
  </si>
  <si>
    <t>雨棚</t>
  </si>
  <si>
    <t>防火门拆除</t>
  </si>
  <si>
    <t>1.5*2.5米</t>
  </si>
  <si>
    <t>门洞扩大</t>
  </si>
  <si>
    <t>1.5宽改为2.5宽，高度不变</t>
  </si>
  <si>
    <t>牛角风扇</t>
  </si>
  <si>
    <t>卫生间翻新</t>
  </si>
  <si>
    <t>双管防爆灯</t>
  </si>
  <si>
    <t>≥300LX，佛山照明品牌，最终数量按实际使用结算，含灯架，含材料人工等所有费用。</t>
  </si>
  <si>
    <t>两位开关</t>
  </si>
  <si>
    <t>电箱内安装1个16A 4P漏电开关，带30mA 漏电电流，再安装1个25A 2P漏电开关，带30mA 漏电电流</t>
  </si>
  <si>
    <t>带开关二三插</t>
  </si>
  <si>
    <t>主楼</t>
  </si>
  <si>
    <t>升降卸货平台基坑</t>
  </si>
  <si>
    <t>净尺寸宽3米，高5米</t>
  </si>
  <si>
    <t>空调排水管</t>
  </si>
  <si>
    <t>联塑 25PVC管</t>
  </si>
  <si>
    <t>墙体拆除</t>
  </si>
  <si>
    <t>新做砌体隔墙</t>
  </si>
  <si>
    <t>出货口缓冲区</t>
  </si>
  <si>
    <t>彩钢板隔墙</t>
  </si>
  <si>
    <t>宽4米，高2.5</t>
  </si>
  <si>
    <t>宽2米，高2.1（前台处两个）</t>
  </si>
  <si>
    <t>卷闸门+空调门帘</t>
  </si>
  <si>
    <t>卫生间隔墙拆除</t>
  </si>
  <si>
    <t>卫生间新做砌体隔墙</t>
  </si>
  <si>
    <t>卫生间蹲位砖砌踏步</t>
  </si>
  <si>
    <t>单开门</t>
  </si>
  <si>
    <t>宽1米，高2.1米</t>
  </si>
  <si>
    <t>卫生间隔断</t>
  </si>
  <si>
    <t>小便斗</t>
  </si>
  <si>
    <t>小便斗隔断</t>
  </si>
  <si>
    <t>卫生间防水</t>
  </si>
  <si>
    <t>卫生间墙面瓷钻</t>
  </si>
  <si>
    <t>卫生间防滑地砖</t>
  </si>
  <si>
    <t>卫生间平板灯</t>
  </si>
  <si>
    <t>卫生间排气扇</t>
  </si>
  <si>
    <t>卫生间给水管道</t>
  </si>
  <si>
    <t>卫生间排污管道</t>
  </si>
  <si>
    <t>长5米，高3米</t>
  </si>
  <si>
    <t>原平台坑填平</t>
  </si>
  <si>
    <t>9个，长2.2米，宽2米，高？</t>
  </si>
  <si>
    <t>主电柜</t>
  </si>
  <si>
    <t>主电（调试车间）</t>
  </si>
  <si>
    <t>150（包括空调内机用电，恒湿机用电，照明和大件物料仓的所有用电）</t>
  </si>
  <si>
    <t>185（最东面1侧柱子使用）</t>
  </si>
  <si>
    <t>70电缆</t>
  </si>
  <si>
    <t>四</t>
  </si>
  <si>
    <t>主楼装配车间</t>
  </si>
  <si>
    <t>主电（装配车间）</t>
  </si>
  <si>
    <t>分电缆（装配车间）</t>
  </si>
  <si>
    <t>3*16+2*10（3路）</t>
  </si>
  <si>
    <t>3*25+2*16（1路）包括二次元用电</t>
  </si>
  <si>
    <t>分线槽</t>
  </si>
  <si>
    <t>100*100镀锌线槽，16平方电缆使用，立柱子使用</t>
  </si>
  <si>
    <t>200*100镀锌线槽，铺地使用，要求开孔，</t>
  </si>
  <si>
    <t>五</t>
  </si>
  <si>
    <t>主楼调试车间和大件物料仓库</t>
  </si>
  <si>
    <t>防雨棚</t>
  </si>
  <si>
    <t>长7*宽5*高4.6米</t>
  </si>
  <si>
    <t>升降卸货平台</t>
  </si>
  <si>
    <t>5米*3米</t>
  </si>
  <si>
    <t>电房使用，每个电房两个</t>
  </si>
  <si>
    <t>主线槽</t>
  </si>
  <si>
    <t>500*200镀锌线槽，185和150使用（1*185+6*150+4*16），电房到插接箱使用</t>
  </si>
  <si>
    <t>300*100镀锌线槽，插接箱到每个柱子的电缆使用</t>
  </si>
  <si>
    <t>PVC线槽</t>
  </si>
  <si>
    <t>大件物料仓库使用</t>
  </si>
  <si>
    <t>主电缆（调试车间）</t>
  </si>
  <si>
    <t>3*150+2*120（包括空调内机用电，恒湿机用电，照明和大件物料仓的所有用电）6路150电缆</t>
  </si>
  <si>
    <t>3*185+2*150（最东面1侧柱子使用）1路185</t>
  </si>
  <si>
    <t>电缆沟</t>
  </si>
  <si>
    <t>动力站到主楼，如果需要电缆沟，需要增加电柜和300的电缆，从动力站到电房</t>
  </si>
  <si>
    <t>插接箱</t>
  </si>
  <si>
    <t>安装在房子顶部，要求185或者150电缆接入，分接铜排要求可以分11路16平方电缆，不设置开关</t>
  </si>
  <si>
    <t>要求配置63A总开漏电要求300毫安，配置3个32A分开关要求100毫安，配置2个2P25A漏电开关，要求30毫安</t>
  </si>
  <si>
    <t>开关盒</t>
  </si>
  <si>
    <t>设备电用</t>
  </si>
  <si>
    <t>空调使用</t>
  </si>
  <si>
    <t>分电缆</t>
  </si>
  <si>
    <t>YJV3*16+2*10电缆，从插接箱接到每个柱子上的63总开上</t>
  </si>
  <si>
    <t>空调内机电源</t>
  </si>
  <si>
    <t>5*4预留开关</t>
  </si>
  <si>
    <t>电梯电源</t>
  </si>
  <si>
    <t>3*16+2*10电缆</t>
  </si>
  <si>
    <t>工业插座</t>
  </si>
  <si>
    <t>五孔插座</t>
  </si>
  <si>
    <t>调试车间、办公室、大件物料仓库等区域使用，</t>
  </si>
  <si>
    <t>网络监控</t>
  </si>
  <si>
    <t>网线</t>
  </si>
  <si>
    <t>山泽6类网线</t>
  </si>
  <si>
    <t>PVC线管</t>
  </si>
  <si>
    <t>PVC线槽   联塑，监控和网络使用，联塑25管</t>
  </si>
  <si>
    <t>网络交换机</t>
  </si>
  <si>
    <t>H3C S5135S-24T4S-EI  华三24口交换机1台</t>
  </si>
  <si>
    <t>网络机柜</t>
  </si>
  <si>
    <t>图腾机柜， 6U</t>
  </si>
  <si>
    <t>枪式网络摄像机</t>
  </si>
  <si>
    <t>台</t>
  </si>
  <si>
    <t>海康威视  200万像素摄像头,POE</t>
  </si>
  <si>
    <t>支架</t>
  </si>
  <si>
    <t>国产，海康</t>
  </si>
  <si>
    <t>交换机</t>
  </si>
  <si>
    <t>普联,交换机,机房和中间转换使用，监控使用</t>
  </si>
  <si>
    <t>门禁</t>
  </si>
  <si>
    <t>要求海康控制系统，ID卡，独立控制</t>
  </si>
  <si>
    <t>人工</t>
  </si>
  <si>
    <t>七</t>
  </si>
  <si>
    <t>环氧自流平</t>
  </si>
  <si>
    <t>地面清理、打磨</t>
  </si>
  <si>
    <t>地面现有环氧全部清楚，清楚后打磨</t>
  </si>
  <si>
    <t>刮涂环氧底油</t>
  </si>
  <si>
    <t>M²</t>
  </si>
  <si>
    <t>地面打磨后用底漆固化</t>
  </si>
  <si>
    <t>环氧沙浆</t>
  </si>
  <si>
    <t>地面用砂浆修补</t>
  </si>
  <si>
    <t>环氧砂浆打磨</t>
  </si>
  <si>
    <t>打磨平整</t>
  </si>
  <si>
    <t>自流平面漆</t>
  </si>
  <si>
    <t>环氧树脂自流平面漆，淡灰色</t>
  </si>
  <si>
    <t>垃圾清理</t>
  </si>
  <si>
    <t>垃圾外运</t>
  </si>
  <si>
    <t>总计</t>
  </si>
  <si>
    <t>中粮园区2楼车间改造清单</t>
  </si>
  <si>
    <t>砖砌隔墙</t>
  </si>
  <si>
    <t>卫生间砌体砖墙</t>
  </si>
  <si>
    <t>双开彩钢板门</t>
  </si>
  <si>
    <t>宽1米，高2.1米，材料费用</t>
  </si>
  <si>
    <t>遮光帘</t>
  </si>
  <si>
    <t>百叶窗</t>
  </si>
  <si>
    <t>1000*300百叶窗2扇</t>
  </si>
  <si>
    <t>排风扇</t>
  </si>
  <si>
    <t>车间使用</t>
  </si>
  <si>
    <t>防爆排风扇</t>
  </si>
  <si>
    <t>和胶房、打磨房使用</t>
  </si>
  <si>
    <t>卫生间给水</t>
  </si>
  <si>
    <t>卫生间排水</t>
  </si>
  <si>
    <t>蹲便器套装</t>
  </si>
  <si>
    <t>坐便器套装</t>
  </si>
  <si>
    <t>小便池套装</t>
  </si>
  <si>
    <t>卫生间洗手台</t>
  </si>
  <si>
    <t>600*1800，含洗手台面、两个陶瓷洗手盆、感应水龙头/机械龙头、下水器及角阀软管，含材料人工等所有费用。</t>
  </si>
  <si>
    <t>600*2100，含洗手台面、1个陶瓷洗手盆、感应水龙头/机械龙头、下水器及角阀软管，含材料人工等所有费用。</t>
  </si>
  <si>
    <t>砌体拖把池</t>
  </si>
  <si>
    <t>含专用水龙头、下水器、内外贴瓷砖，含材料人工等所有费用。</t>
  </si>
  <si>
    <t>DN100，不锈钢拉丝，含存水弯及过滤网，用于卫生间地面排水，含材料人工等所有费用。</t>
  </si>
  <si>
    <t>卫生间、茶水间使用</t>
  </si>
  <si>
    <t>接入120电缆使用，配置300A正泰总开关，配置4个125A开关和1个100A开关，供车间和茶水间、厕所使用</t>
  </si>
  <si>
    <t>接入35电缆使用，配置125A正泰总开关，配置1个63A和6个32A开关，供铝蜂窝车间和茶水间、厕所使用</t>
  </si>
  <si>
    <t>接入16电缆使用，配置63A正泰总开关，配置2个32A开关和1个25A开关，供打磨房使用</t>
  </si>
  <si>
    <t>接入6电缆使用，配置32A正泰总开关，配置6个32A开关，供铝蜂窝车间空调、茶水间、卫生间使用</t>
  </si>
  <si>
    <t>接入4电缆使用，配置32A正泰总开关，配置1个25A开关，供普通插座使用</t>
  </si>
  <si>
    <t>主电缆线</t>
  </si>
  <si>
    <t>m</t>
  </si>
  <si>
    <t>成天泰、金龙羽YJV3*120+2*90电缆</t>
  </si>
  <si>
    <t>电缆线</t>
  </si>
  <si>
    <t>成天泰、金龙羽YJV3*16+2*10电缆</t>
  </si>
  <si>
    <t>成天泰、金龙羽5*6平方电线，空调、除湿机、茶水间使用</t>
  </si>
  <si>
    <t>成天泰、金龙羽5*4平方电线，普通插座使用</t>
  </si>
  <si>
    <t>线槽200*100*1.0</t>
  </si>
  <si>
    <t>彩钢板墙拆除</t>
  </si>
  <si>
    <t>宽2.5米，高2.5米，材料费用</t>
  </si>
  <si>
    <t>凸台</t>
  </si>
  <si>
    <t>3000*1000*150，凸台短边方向边做7.5%斜坡连接凸台</t>
  </si>
  <si>
    <t>水槽</t>
  </si>
  <si>
    <t>内尺寸3000*600*100</t>
  </si>
  <si>
    <t>球阀</t>
  </si>
  <si>
    <t>DN25，PVC球阀，联塑</t>
  </si>
  <si>
    <t>DN75，PVC，联塑</t>
  </si>
  <si>
    <t>控制照明</t>
  </si>
  <si>
    <t>接入240电缆使用，配置500A正泰塑壳总开关，配置5个225A开关和1个125A开关</t>
  </si>
  <si>
    <t>接入70电缆使用，配置225A正泰总开关、1个63A和5个32A开关</t>
  </si>
  <si>
    <t>接入10电缆使用，配置63A正泰总开关，配置2个32A和1个25A漏保开关，供冷水机来料检验区使用</t>
  </si>
  <si>
    <t>接入6电缆使用，配置32A正泰总开关，配置6个32A开关，供办公室、空调使用</t>
  </si>
  <si>
    <t>成天泰、金龙羽YJV3*240+2*150电缆</t>
  </si>
  <si>
    <t>成天泰、金龙羽YJV3*70+2*50电缆</t>
  </si>
  <si>
    <t>山泽 6类网线</t>
  </si>
  <si>
    <t>无线AP</t>
  </si>
  <si>
    <t>网络接口</t>
  </si>
  <si>
    <t>中粮园区主楼3楼车间改造清单</t>
  </si>
  <si>
    <t>原砌体砖隔拆除</t>
  </si>
  <si>
    <r>
      <rPr>
        <sz val="11"/>
        <rFont val="宋体"/>
        <charset val="134"/>
        <scheme val="minor"/>
      </rPr>
      <t>m</t>
    </r>
    <r>
      <rPr>
        <vertAlign val="superscript"/>
        <sz val="11"/>
        <rFont val="宋体"/>
        <charset val="134"/>
        <scheme val="minor"/>
      </rPr>
      <t>2</t>
    </r>
  </si>
  <si>
    <t>新增遮光帘</t>
  </si>
  <si>
    <t>新增彩钢板墙到顶</t>
  </si>
  <si>
    <t>实体墙开门洞</t>
  </si>
  <si>
    <t>利旧安装单开防火门</t>
  </si>
  <si>
    <t>新增砌体砖墙</t>
  </si>
  <si>
    <t>新增玻璃隔墙置顶</t>
  </si>
  <si>
    <t>石膏板隔墙</t>
  </si>
  <si>
    <t>双开玻璃门</t>
  </si>
  <si>
    <t>宽1.8米，高2.1米</t>
  </si>
  <si>
    <t>宽1.5米，高2.1米</t>
  </si>
  <si>
    <t>单开玻璃门</t>
  </si>
  <si>
    <t>新装单开木质门</t>
  </si>
  <si>
    <t>宽0.9米，高2.1米</t>
  </si>
  <si>
    <t>单开不锈钢门</t>
  </si>
  <si>
    <t>车间原地面并打磨</t>
  </si>
  <si>
    <t>原环氧地面，清扫打磨，小坑小洞及空鼓地方用环氧砂浆修补平整；</t>
  </si>
  <si>
    <t>3mm环氧自流平地面</t>
  </si>
  <si>
    <t>1、自流坪面涂层；
2、环氧腻子中涂；
3、环氧砂浆中涂；
4、环氧㡳涂+玻璃布；
5、打磨平整，无空鼓；
6、满足招标图纸及招标文件的做法及相关辅材、工艺要求</t>
  </si>
  <si>
    <t>PVC地板</t>
  </si>
  <si>
    <t>1、2.0厚PVC卷材地板；
2、刷专业地板胶水；
3、满足招标图纸及招标文件的做法及相关辅材、工艺要求</t>
  </si>
  <si>
    <t>防静电地板</t>
  </si>
  <si>
    <t>2.0厚600*600地胶，铜箔</t>
  </si>
  <si>
    <t>厨房专用防滑砖</t>
  </si>
  <si>
    <t>地面防水</t>
  </si>
  <si>
    <t>车间主电箱</t>
  </si>
  <si>
    <t>电箱总开关为400A塑壳开关，再分六个分开关：2个100A塑壳开关，2个50A开关，一个200A塑壳开关，一个63A塑壳开关</t>
  </si>
  <si>
    <t>办公区域分电箱</t>
  </si>
  <si>
    <t>总开关100A  3P塑壳开关，1个32A 3P空开，4个16A 1P空开；12个 20A 1P+N（30mA漏电）</t>
  </si>
  <si>
    <t>空调分电箱</t>
  </si>
  <si>
    <t>总开关100A 3P塑壳开关，分4个 32A  3P空开供空调使用。</t>
  </si>
  <si>
    <t>车间照明电箱</t>
  </si>
  <si>
    <t>总开关50A 3P空气开关，分4个16A 1P空开，1个25A 2P空开</t>
  </si>
  <si>
    <t>车间插座、工业风扇电箱</t>
  </si>
  <si>
    <t>总开关63A 3P 塑壳开关，分4个20A 1P空开，4个20A 1P+N（30mA漏电）</t>
  </si>
  <si>
    <t>3*150+2*70平方</t>
  </si>
  <si>
    <r>
      <rPr>
        <sz val="11"/>
        <rFont val="宋体"/>
        <charset val="134"/>
        <scheme val="minor"/>
      </rPr>
      <t>电缆线5*16mm</t>
    </r>
    <r>
      <rPr>
        <vertAlign val="superscript"/>
        <sz val="11"/>
        <rFont val="宋体"/>
        <charset val="134"/>
        <scheme val="minor"/>
      </rPr>
      <t>2</t>
    </r>
  </si>
  <si>
    <t>办公区域电箱</t>
  </si>
  <si>
    <t>空调电箱</t>
  </si>
  <si>
    <r>
      <rPr>
        <sz val="11"/>
        <rFont val="宋体"/>
        <charset val="134"/>
        <scheme val="minor"/>
      </rPr>
      <t>电缆线5*10mm</t>
    </r>
    <r>
      <rPr>
        <vertAlign val="superscript"/>
        <sz val="11"/>
        <rFont val="宋体"/>
        <charset val="134"/>
        <scheme val="minor"/>
      </rPr>
      <t>2</t>
    </r>
  </si>
  <si>
    <t>车间区域插座、工业风扇</t>
  </si>
  <si>
    <t>车间照明使用，两组</t>
  </si>
  <si>
    <t>3*2.5平方照明</t>
  </si>
  <si>
    <t>3*4平方，插座使用</t>
  </si>
  <si>
    <t>5*6平方，空调电源使用</t>
  </si>
  <si>
    <t>二三插座</t>
  </si>
  <si>
    <t>车间墙面及办公室卡位</t>
  </si>
  <si>
    <t>二三地插</t>
  </si>
  <si>
    <t>会议室区域</t>
  </si>
  <si>
    <t>每个办公卡位配一个</t>
  </si>
  <si>
    <t>工业挂壁风扇</t>
  </si>
  <si>
    <t>车间工业挂壁风扇使用</t>
  </si>
  <si>
    <t>单位开关</t>
  </si>
  <si>
    <t>双支防爆灯管</t>
  </si>
  <si>
    <t>FSL，车间照明</t>
  </si>
  <si>
    <t>照明二位开关</t>
  </si>
  <si>
    <t>车间照明使用</t>
  </si>
  <si>
    <t>照明三位开关</t>
  </si>
  <si>
    <t>1200*100条形灯</t>
  </si>
  <si>
    <t>办公室及办公区域通道</t>
  </si>
  <si>
    <t>办公区域房间及独立办公室使用</t>
  </si>
  <si>
    <t>通道使用</t>
  </si>
  <si>
    <t>三位开关</t>
  </si>
  <si>
    <t>通道及休闲区域使用</t>
  </si>
  <si>
    <t>四位开关</t>
  </si>
  <si>
    <t>办公区域使用</t>
  </si>
  <si>
    <t>视频门禁</t>
  </si>
  <si>
    <t>双视频门禁</t>
  </si>
  <si>
    <t>25PVC线管  联塑，监控和网络使用</t>
  </si>
  <si>
    <t>42U，数据机房使用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</si>
</sst>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_);[Red]\(0\)"/>
    <numFmt numFmtId="179" formatCode="0.00_);[Red]\(0.00\)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楷体_GB2312"/>
      <charset val="134"/>
    </font>
    <font>
      <b/>
      <sz val="11"/>
      <name val="楷体_GB2312"/>
      <charset val="134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vertAlign val="superscript"/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5" borderId="12" applyNumberFormat="0" applyAlignment="0" applyProtection="0">
      <alignment vertical="center"/>
    </xf>
    <xf numFmtId="0" fontId="34" fillId="5" borderId="11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7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7" fontId="4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NumberFormat="1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177" fontId="10" fillId="2" borderId="2" xfId="0" applyNumberFormat="1" applyFont="1" applyFill="1" applyBorder="1" applyAlignment="1">
      <alignment horizontal="left" vertical="center" wrapText="1"/>
    </xf>
    <xf numFmtId="177" fontId="10" fillId="2" borderId="3" xfId="0" applyNumberFormat="1" applyFont="1" applyFill="1" applyBorder="1" applyAlignment="1">
      <alignment horizontal="left" vertical="center" wrapText="1"/>
    </xf>
    <xf numFmtId="177" fontId="10" fillId="2" borderId="4" xfId="0" applyNumberFormat="1" applyFont="1" applyFill="1" applyBorder="1" applyAlignment="1">
      <alignment horizontal="left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177" fontId="10" fillId="2" borderId="3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7" fontId="6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left" vertical="center"/>
    </xf>
    <xf numFmtId="178" fontId="13" fillId="2" borderId="1" xfId="0" applyNumberFormat="1" applyFont="1" applyFill="1" applyBorder="1" applyAlignment="1">
      <alignment horizontal="center" vertical="center" wrapText="1"/>
    </xf>
    <xf numFmtId="177" fontId="13" fillId="2" borderId="2" xfId="0" applyNumberFormat="1" applyFont="1" applyFill="1" applyBorder="1" applyAlignment="1">
      <alignment horizontal="left" vertical="center" wrapText="1"/>
    </xf>
    <xf numFmtId="177" fontId="13" fillId="2" borderId="3" xfId="0" applyNumberFormat="1" applyFont="1" applyFill="1" applyBorder="1" applyAlignment="1">
      <alignment horizontal="left" vertical="center" wrapText="1"/>
    </xf>
    <xf numFmtId="177" fontId="13" fillId="2" borderId="4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left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/>
    </xf>
    <xf numFmtId="177" fontId="1" fillId="0" borderId="6" xfId="0" applyNumberFormat="1" applyFont="1" applyFill="1" applyBorder="1" applyAlignment="1">
      <alignment horizontal="left" vertical="center" wrapText="1"/>
    </xf>
    <xf numFmtId="177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177" fontId="10" fillId="2" borderId="3" xfId="0" applyNumberFormat="1" applyFont="1" applyFill="1" applyBorder="1" applyAlignment="1">
      <alignment horizontal="center" vertical="center"/>
    </xf>
    <xf numFmtId="177" fontId="14" fillId="0" borderId="5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177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177" fontId="1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/>
    </xf>
    <xf numFmtId="177" fontId="15" fillId="2" borderId="2" xfId="0" applyNumberFormat="1" applyFont="1" applyFill="1" applyBorder="1" applyAlignment="1">
      <alignment horizontal="left" vertical="center" wrapText="1"/>
    </xf>
    <xf numFmtId="177" fontId="15" fillId="2" borderId="3" xfId="0" applyNumberFormat="1" applyFont="1" applyFill="1" applyBorder="1" applyAlignment="1">
      <alignment horizontal="left" vertical="center" wrapText="1"/>
    </xf>
    <xf numFmtId="177" fontId="15" fillId="2" borderId="4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left"/>
    </xf>
    <xf numFmtId="0" fontId="16" fillId="0" borderId="0" xfId="0" applyFont="1" applyFill="1" applyBorder="1" applyAlignment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left"/>
    </xf>
    <xf numFmtId="179" fontId="17" fillId="0" borderId="0" xfId="0" applyNumberFormat="1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left" vertical="center" wrapText="1"/>
    </xf>
    <xf numFmtId="179" fontId="19" fillId="0" borderId="0" xfId="0" applyNumberFormat="1" applyFont="1" applyFill="1" applyBorder="1" applyAlignment="1">
      <alignment horizontal="center" vertical="center" wrapText="1"/>
    </xf>
    <xf numFmtId="179" fontId="16" fillId="0" borderId="0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9" fontId="21" fillId="0" borderId="0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177" fontId="21" fillId="0" borderId="1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177" fontId="22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indexed="11"/>
        </patternFill>
      </fill>
    </dxf>
  </dxfs>
  <tableStyles count="0" defaultTableStyle="TableStyleMedium2" defaultPivotStyle="PivotStyleLight16"/>
  <colors>
    <mruColors>
      <color rgb="00BFBFBF"/>
      <color rgb="0092D050"/>
      <color rgb="00FFFFFF"/>
      <color rgb="00339966"/>
      <color rgb="0000B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511;&#32929;&#21271;&#22836;&#26449;&#25237;&#26631;&#36164;&#26009;\&#25307;&#26631;&#25991;&#20214;\#REF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definedNames>
      <definedName name="—"/>
    </definedNames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F10" sqref="F10"/>
    </sheetView>
  </sheetViews>
  <sheetFormatPr defaultColWidth="9" defaultRowHeight="35" customHeight="1" outlineLevelCol="7"/>
  <cols>
    <col min="1" max="1" width="6.63333333333333" style="120" customWidth="1"/>
    <col min="2" max="2" width="35.6333333333333" style="121" customWidth="1"/>
    <col min="3" max="3" width="30.6333333333333" style="120" customWidth="1"/>
    <col min="4" max="4" width="35.6333333333333" style="121" customWidth="1"/>
    <col min="5" max="5" width="12.4416666666667" style="122" customWidth="1"/>
    <col min="6" max="6" width="12.8916666666667" style="122" customWidth="1"/>
    <col min="7" max="7" width="16" style="122"/>
    <col min="8" max="8" width="12.7916666666667" style="120"/>
    <col min="9" max="9" width="9.38333333333333" style="120"/>
    <col min="10" max="16384" width="9" style="120"/>
  </cols>
  <sheetData>
    <row r="1" s="118" customFormat="1" ht="45" customHeight="1" spans="1:8">
      <c r="A1" s="123" t="s">
        <v>0</v>
      </c>
      <c r="B1" s="124"/>
      <c r="C1" s="123"/>
      <c r="D1" s="124"/>
      <c r="E1" s="125"/>
      <c r="F1" s="126"/>
      <c r="G1" s="126"/>
    </row>
    <row r="2" s="119" customFormat="1" customHeight="1" spans="1:8">
      <c r="A2" s="127" t="s">
        <v>1</v>
      </c>
      <c r="B2" s="127" t="s">
        <v>2</v>
      </c>
      <c r="C2" s="127" t="s">
        <v>3</v>
      </c>
      <c r="D2" s="127" t="s">
        <v>4</v>
      </c>
      <c r="E2" s="128"/>
      <c r="F2" s="122"/>
      <c r="G2" s="122"/>
      <c r="H2" s="120"/>
    </row>
    <row r="3" s="119" customFormat="1" customHeight="1" spans="1:8">
      <c r="A3" s="129" t="s">
        <v>5</v>
      </c>
      <c r="B3" s="127" t="s">
        <v>6</v>
      </c>
      <c r="C3" s="130"/>
      <c r="D3" s="131"/>
      <c r="E3" s="128"/>
      <c r="F3" s="122"/>
      <c r="G3" s="122"/>
      <c r="H3" s="120"/>
    </row>
    <row r="4" s="119" customFormat="1" customHeight="1" spans="1:8">
      <c r="A4" s="129" t="s">
        <v>7</v>
      </c>
      <c r="B4" s="127" t="s">
        <v>8</v>
      </c>
      <c r="C4" s="132"/>
      <c r="D4" s="131"/>
      <c r="E4" s="128"/>
      <c r="F4" s="122"/>
      <c r="G4" s="122"/>
      <c r="H4" s="120"/>
    </row>
    <row r="5" s="119" customFormat="1" customHeight="1" spans="1:8">
      <c r="A5" s="129" t="s">
        <v>9</v>
      </c>
      <c r="B5" s="127" t="s">
        <v>10</v>
      </c>
      <c r="C5" s="132"/>
      <c r="D5" s="131"/>
      <c r="E5" s="128"/>
      <c r="F5" s="122"/>
      <c r="G5" s="122"/>
      <c r="H5" s="120"/>
    </row>
    <row r="6" s="119" customFormat="1" customHeight="1" spans="1:8">
      <c r="A6" s="133" t="s">
        <v>11</v>
      </c>
      <c r="B6" s="134"/>
      <c r="C6" s="135">
        <f>SUM(C3:C5)</f>
        <v>0</v>
      </c>
      <c r="D6" s="136"/>
      <c r="E6" s="128"/>
      <c r="F6" s="122"/>
      <c r="G6" s="122"/>
      <c r="H6" s="120"/>
    </row>
    <row r="7" s="119" customFormat="1" customHeight="1" spans="1:8">
      <c r="A7" s="133" t="s">
        <v>12</v>
      </c>
      <c r="B7" s="134"/>
      <c r="C7" s="135">
        <f>C6*0</f>
        <v>0</v>
      </c>
      <c r="D7" s="137"/>
      <c r="E7" s="128"/>
      <c r="F7" s="122"/>
      <c r="G7" s="122"/>
      <c r="H7" s="120"/>
    </row>
    <row r="8" s="119" customFormat="1" customHeight="1" spans="1:8">
      <c r="A8" s="133" t="s">
        <v>13</v>
      </c>
      <c r="B8" s="134"/>
      <c r="C8" s="135">
        <f>SUM(C6:C7)</f>
        <v>0</v>
      </c>
      <c r="D8" s="138"/>
      <c r="E8" s="128"/>
      <c r="F8" s="122"/>
      <c r="G8" s="122"/>
      <c r="H8" s="120"/>
    </row>
    <row r="9" s="119" customFormat="1" customHeight="1" spans="1:8">
      <c r="B9" s="139"/>
      <c r="D9" s="139"/>
      <c r="E9" s="122"/>
      <c r="F9" s="122"/>
      <c r="G9" s="122"/>
    </row>
    <row r="10" s="119" customFormat="1" customHeight="1" spans="1:8">
      <c r="B10" s="139"/>
      <c r="D10" s="139"/>
      <c r="E10" s="122"/>
      <c r="F10" s="122"/>
      <c r="G10" s="122"/>
    </row>
  </sheetData>
  <mergeCells count="4">
    <mergeCell ref="A1:D1"/>
    <mergeCell ref="A6:B6"/>
    <mergeCell ref="A7:B7"/>
    <mergeCell ref="A8:B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1"/>
  <sheetViews>
    <sheetView zoomScale="85" zoomScaleNormal="85" workbookViewId="0">
      <pane ySplit="2" topLeftCell="A3" activePane="bottomLeft" state="frozen"/>
      <selection/>
      <selection pane="bottomLeft" activeCell="E190" sqref="E190"/>
    </sheetView>
  </sheetViews>
  <sheetFormatPr defaultColWidth="9" defaultRowHeight="27" customHeight="1"/>
  <cols>
    <col min="1" max="1" width="7.75" style="1" customWidth="1"/>
    <col min="2" max="2" width="26.925" style="1" customWidth="1"/>
    <col min="3" max="3" width="8.5" style="1" customWidth="1"/>
    <col min="4" max="4" width="12.55" style="75" customWidth="1"/>
    <col min="5" max="5" width="13.925" style="3" customWidth="1"/>
    <col min="6" max="6" width="20.5166666666667" style="3" customWidth="1"/>
    <col min="7" max="7" width="79.725" style="4" customWidth="1"/>
    <col min="8" max="16384" width="9" style="1"/>
  </cols>
  <sheetData>
    <row r="1" s="72" customFormat="1" ht="39" customHeight="1" spans="1:7">
      <c r="A1" s="76" t="s">
        <v>14</v>
      </c>
      <c r="B1" s="76"/>
      <c r="C1" s="76"/>
      <c r="D1" s="77"/>
      <c r="E1" s="76"/>
      <c r="F1" s="76"/>
      <c r="G1" s="78"/>
    </row>
    <row r="2" customHeight="1" spans="1:7">
      <c r="A2" s="8" t="s">
        <v>1</v>
      </c>
      <c r="B2" s="9" t="s">
        <v>15</v>
      </c>
      <c r="C2" s="9" t="s">
        <v>16</v>
      </c>
      <c r="D2" s="23" t="s">
        <v>17</v>
      </c>
      <c r="E2" s="9" t="s">
        <v>18</v>
      </c>
      <c r="F2" s="9" t="s">
        <v>19</v>
      </c>
      <c r="G2" s="9" t="s">
        <v>20</v>
      </c>
    </row>
    <row r="3" s="73" customFormat="1" customHeight="1" spans="1:7">
      <c r="A3" s="79" t="s">
        <v>5</v>
      </c>
      <c r="B3" s="80" t="s">
        <v>21</v>
      </c>
      <c r="C3" s="81"/>
      <c r="D3" s="81"/>
      <c r="E3" s="81"/>
      <c r="F3" s="81"/>
      <c r="G3" s="82"/>
    </row>
    <row r="4" s="73" customFormat="1" customHeight="1" spans="1:7">
      <c r="A4" s="11">
        <v>1</v>
      </c>
      <c r="B4" s="15" t="s">
        <v>22</v>
      </c>
      <c r="C4" s="15" t="s">
        <v>23</v>
      </c>
      <c r="D4" s="15">
        <v>1270</v>
      </c>
      <c r="E4" s="18"/>
      <c r="F4" s="18"/>
      <c r="G4" s="19"/>
    </row>
    <row r="5" customHeight="1" spans="1:7">
      <c r="A5" s="11">
        <v>2</v>
      </c>
      <c r="B5" s="15" t="s">
        <v>24</v>
      </c>
      <c r="C5" s="15" t="s">
        <v>23</v>
      </c>
      <c r="D5" s="15">
        <f>9*2*6.5</f>
        <v>117</v>
      </c>
      <c r="E5" s="18"/>
      <c r="F5" s="18"/>
      <c r="G5" s="19" t="s">
        <v>25</v>
      </c>
    </row>
    <row r="6" customHeight="1" spans="1:7">
      <c r="A6" s="11">
        <v>3</v>
      </c>
      <c r="B6" s="15" t="s">
        <v>26</v>
      </c>
      <c r="C6" s="15" t="s">
        <v>27</v>
      </c>
      <c r="D6" s="15">
        <v>4</v>
      </c>
      <c r="E6" s="18"/>
      <c r="F6" s="18"/>
      <c r="G6" s="19" t="s">
        <v>28</v>
      </c>
    </row>
    <row r="7" customHeight="1" spans="1:7">
      <c r="A7" s="11">
        <v>4</v>
      </c>
      <c r="B7" s="15" t="s">
        <v>29</v>
      </c>
      <c r="C7" s="15" t="s">
        <v>27</v>
      </c>
      <c r="D7" s="15">
        <v>2</v>
      </c>
      <c r="E7" s="18"/>
      <c r="F7" s="18"/>
      <c r="G7" s="19" t="s">
        <v>28</v>
      </c>
    </row>
    <row r="8" customHeight="1" spans="1:7">
      <c r="A8" s="11">
        <v>5</v>
      </c>
      <c r="B8" s="15" t="s">
        <v>30</v>
      </c>
      <c r="C8" s="15" t="s">
        <v>27</v>
      </c>
      <c r="D8" s="15">
        <v>2</v>
      </c>
      <c r="E8" s="18"/>
      <c r="F8" s="18"/>
      <c r="G8" s="19" t="s">
        <v>28</v>
      </c>
    </row>
    <row r="9" customHeight="1" spans="1:7">
      <c r="A9" s="11">
        <v>6</v>
      </c>
      <c r="B9" s="15" t="s">
        <v>31</v>
      </c>
      <c r="C9" s="15" t="s">
        <v>27</v>
      </c>
      <c r="D9" s="15">
        <v>1</v>
      </c>
      <c r="E9" s="18"/>
      <c r="F9" s="18"/>
      <c r="G9" s="19" t="s">
        <v>32</v>
      </c>
    </row>
    <row r="10" customHeight="1" spans="1:7">
      <c r="A10" s="11">
        <v>7</v>
      </c>
      <c r="B10" s="15" t="s">
        <v>33</v>
      </c>
      <c r="C10" s="15" t="s">
        <v>27</v>
      </c>
      <c r="D10" s="15">
        <v>2</v>
      </c>
      <c r="E10" s="18"/>
      <c r="F10" s="18"/>
      <c r="G10" s="19" t="s">
        <v>32</v>
      </c>
    </row>
    <row r="11" customHeight="1" spans="1:7">
      <c r="A11" s="11">
        <v>8</v>
      </c>
      <c r="B11" s="15" t="s">
        <v>33</v>
      </c>
      <c r="C11" s="15" t="s">
        <v>27</v>
      </c>
      <c r="D11" s="15">
        <v>1</v>
      </c>
      <c r="E11" s="18"/>
      <c r="F11" s="18"/>
      <c r="G11" s="19" t="s">
        <v>34</v>
      </c>
    </row>
    <row r="12" customHeight="1" spans="1:7">
      <c r="A12" s="11">
        <v>9</v>
      </c>
      <c r="B12" s="15" t="s">
        <v>35</v>
      </c>
      <c r="C12" s="15" t="s">
        <v>27</v>
      </c>
      <c r="D12" s="15">
        <v>2</v>
      </c>
      <c r="E12" s="18"/>
      <c r="F12" s="18"/>
      <c r="G12" s="19" t="s">
        <v>36</v>
      </c>
    </row>
    <row r="13" customHeight="1" spans="1:7">
      <c r="A13" s="11">
        <v>10</v>
      </c>
      <c r="B13" s="15" t="s">
        <v>37</v>
      </c>
      <c r="C13" s="15" t="s">
        <v>27</v>
      </c>
      <c r="D13" s="15">
        <v>1</v>
      </c>
      <c r="E13" s="18"/>
      <c r="F13" s="18"/>
      <c r="G13" s="19" t="s">
        <v>38</v>
      </c>
    </row>
    <row r="14" customHeight="1" spans="1:7">
      <c r="A14" s="11">
        <v>11</v>
      </c>
      <c r="B14" s="15" t="s">
        <v>39</v>
      </c>
      <c r="C14" s="15" t="s">
        <v>27</v>
      </c>
      <c r="D14" s="15">
        <v>4</v>
      </c>
      <c r="E14" s="18"/>
      <c r="F14" s="18"/>
      <c r="G14" s="19" t="s">
        <v>36</v>
      </c>
    </row>
    <row r="15" customHeight="1" spans="1:7">
      <c r="A15" s="11">
        <v>12</v>
      </c>
      <c r="B15" s="15" t="s">
        <v>39</v>
      </c>
      <c r="C15" s="15" t="s">
        <v>27</v>
      </c>
      <c r="D15" s="15">
        <v>1</v>
      </c>
      <c r="E15" s="18"/>
      <c r="F15" s="18"/>
      <c r="G15" s="19" t="s">
        <v>40</v>
      </c>
    </row>
    <row r="16" customHeight="1" spans="1:7">
      <c r="A16" s="11">
        <v>13</v>
      </c>
      <c r="B16" s="15" t="s">
        <v>39</v>
      </c>
      <c r="C16" s="15" t="s">
        <v>27</v>
      </c>
      <c r="D16" s="15">
        <v>5</v>
      </c>
      <c r="E16" s="18"/>
      <c r="F16" s="18"/>
      <c r="G16" s="19" t="s">
        <v>41</v>
      </c>
    </row>
    <row r="17" customHeight="1" spans="1:12">
      <c r="A17" s="11">
        <v>14</v>
      </c>
      <c r="B17" s="15" t="s">
        <v>42</v>
      </c>
      <c r="C17" s="15" t="s">
        <v>23</v>
      </c>
      <c r="D17" s="15">
        <f>3.2*2.6</f>
        <v>8.32</v>
      </c>
      <c r="E17" s="18"/>
      <c r="F17" s="18"/>
      <c r="G17" s="19" t="s">
        <v>43</v>
      </c>
    </row>
    <row r="18" customHeight="1" spans="1:12">
      <c r="A18" s="11">
        <v>15</v>
      </c>
      <c r="B18" s="15" t="s">
        <v>42</v>
      </c>
      <c r="C18" s="15" t="s">
        <v>23</v>
      </c>
      <c r="D18" s="15">
        <f>3.5*2.5</f>
        <v>8.75</v>
      </c>
      <c r="E18" s="18"/>
      <c r="F18" s="18"/>
      <c r="G18" s="19" t="s">
        <v>44</v>
      </c>
    </row>
    <row r="19" customHeight="1" spans="1:12">
      <c r="A19" s="11">
        <v>16</v>
      </c>
      <c r="B19" s="15" t="s">
        <v>45</v>
      </c>
      <c r="C19" s="15" t="s">
        <v>23</v>
      </c>
      <c r="D19" s="15">
        <f>72*6</f>
        <v>432</v>
      </c>
      <c r="E19" s="18"/>
      <c r="F19" s="18"/>
      <c r="G19" s="19" t="s">
        <v>46</v>
      </c>
    </row>
    <row r="20" customHeight="1" spans="1:12">
      <c r="A20" s="11">
        <v>17</v>
      </c>
      <c r="B20" s="15" t="s">
        <v>47</v>
      </c>
      <c r="C20" s="15" t="s">
        <v>23</v>
      </c>
      <c r="D20" s="15">
        <f>6*2*6.5</f>
        <v>78</v>
      </c>
      <c r="E20" s="18"/>
      <c r="F20" s="18"/>
      <c r="G20" s="19" t="s">
        <v>48</v>
      </c>
    </row>
    <row r="21" customHeight="1" spans="1:12">
      <c r="A21" s="11">
        <v>18</v>
      </c>
      <c r="B21" s="15" t="s">
        <v>49</v>
      </c>
      <c r="C21" s="15" t="s">
        <v>23</v>
      </c>
      <c r="D21" s="15">
        <v>13</v>
      </c>
      <c r="E21" s="18"/>
      <c r="F21" s="18"/>
      <c r="G21" s="19" t="s">
        <v>50</v>
      </c>
    </row>
    <row r="22" customHeight="1" spans="1:12">
      <c r="A22" s="11">
        <v>19</v>
      </c>
      <c r="B22" s="15" t="s">
        <v>51</v>
      </c>
      <c r="C22" s="15" t="s">
        <v>23</v>
      </c>
      <c r="D22" s="15">
        <v>13</v>
      </c>
      <c r="E22" s="18"/>
      <c r="F22" s="18"/>
      <c r="G22" s="19" t="s">
        <v>52</v>
      </c>
    </row>
    <row r="23" customHeight="1" spans="1:12">
      <c r="A23" s="11">
        <v>20</v>
      </c>
      <c r="B23" s="15" t="s">
        <v>53</v>
      </c>
      <c r="C23" s="15" t="s">
        <v>23</v>
      </c>
      <c r="D23" s="15">
        <v>10</v>
      </c>
      <c r="E23" s="18"/>
      <c r="F23" s="18"/>
      <c r="G23" s="19" t="s">
        <v>54</v>
      </c>
    </row>
    <row r="24" customHeight="1" spans="1:12">
      <c r="A24" s="11">
        <v>21</v>
      </c>
      <c r="B24" s="15" t="s">
        <v>55</v>
      </c>
      <c r="C24" s="15" t="s">
        <v>23</v>
      </c>
      <c r="D24" s="15">
        <v>5</v>
      </c>
      <c r="E24" s="18"/>
      <c r="F24" s="18"/>
      <c r="G24" s="19" t="s">
        <v>56</v>
      </c>
    </row>
    <row r="25" customHeight="1" spans="1:12">
      <c r="A25" s="11">
        <v>22</v>
      </c>
      <c r="B25" s="15" t="s">
        <v>57</v>
      </c>
      <c r="C25" s="15" t="s">
        <v>23</v>
      </c>
      <c r="D25" s="15">
        <v>25</v>
      </c>
      <c r="E25" s="18"/>
      <c r="F25" s="18"/>
      <c r="G25" s="19"/>
    </row>
    <row r="26" customHeight="1" spans="1:12">
      <c r="A26" s="11">
        <v>23</v>
      </c>
      <c r="B26" s="15" t="s">
        <v>58</v>
      </c>
      <c r="C26" s="15" t="s">
        <v>59</v>
      </c>
      <c r="D26" s="15">
        <v>82</v>
      </c>
      <c r="E26" s="18"/>
      <c r="F26" s="18"/>
      <c r="G26" s="19"/>
    </row>
    <row r="27" customHeight="1" spans="1:12">
      <c r="A27" s="11">
        <v>24</v>
      </c>
      <c r="B27" s="15" t="s">
        <v>60</v>
      </c>
      <c r="C27" s="15" t="s">
        <v>59</v>
      </c>
      <c r="D27" s="15">
        <v>98</v>
      </c>
      <c r="E27" s="18"/>
      <c r="F27" s="18"/>
      <c r="G27" s="19"/>
    </row>
    <row r="28" customHeight="1" spans="1:12">
      <c r="A28" s="11">
        <v>25</v>
      </c>
      <c r="B28" s="15" t="s">
        <v>61</v>
      </c>
      <c r="C28" s="15" t="s">
        <v>62</v>
      </c>
      <c r="D28" s="15">
        <v>5</v>
      </c>
      <c r="E28" s="18"/>
      <c r="F28" s="18"/>
      <c r="G28" s="19" t="s">
        <v>63</v>
      </c>
    </row>
    <row r="29" customHeight="1" spans="1:12">
      <c r="A29" s="11">
        <v>26</v>
      </c>
      <c r="B29" s="15" t="s">
        <v>64</v>
      </c>
      <c r="C29" s="15" t="s">
        <v>65</v>
      </c>
      <c r="D29" s="15">
        <v>4</v>
      </c>
      <c r="E29" s="18"/>
      <c r="F29" s="18"/>
      <c r="G29" s="19" t="s">
        <v>66</v>
      </c>
    </row>
    <row r="30" customHeight="1" spans="1:12">
      <c r="A30" s="11">
        <v>27</v>
      </c>
      <c r="B30" s="15" t="s">
        <v>67</v>
      </c>
      <c r="C30" s="15" t="s">
        <v>65</v>
      </c>
      <c r="D30" s="15">
        <v>2</v>
      </c>
      <c r="E30" s="18"/>
      <c r="F30" s="18"/>
      <c r="G30" s="19" t="s">
        <v>68</v>
      </c>
    </row>
    <row r="31" customHeight="1" spans="1:12">
      <c r="A31" s="11">
        <v>28</v>
      </c>
      <c r="B31" s="15" t="s">
        <v>69</v>
      </c>
      <c r="C31" s="15" t="s">
        <v>65</v>
      </c>
      <c r="D31" s="15">
        <v>1</v>
      </c>
      <c r="E31" s="18"/>
      <c r="F31" s="18"/>
      <c r="G31" s="19" t="s">
        <v>68</v>
      </c>
    </row>
    <row r="32" s="1" customFormat="1" customHeight="1" spans="1:12">
      <c r="A32" s="11">
        <v>29</v>
      </c>
      <c r="B32" s="15" t="s">
        <v>70</v>
      </c>
      <c r="C32" s="15" t="s">
        <v>71</v>
      </c>
      <c r="D32" s="15">
        <v>1</v>
      </c>
      <c r="E32" s="18"/>
      <c r="F32" s="18"/>
      <c r="G32" s="19" t="s">
        <v>72</v>
      </c>
      <c r="J32" s="2"/>
      <c r="K32" s="2"/>
      <c r="L32" s="2"/>
    </row>
    <row r="33" customHeight="1" spans="1:7">
      <c r="A33" s="11">
        <v>30</v>
      </c>
      <c r="B33" s="15" t="s">
        <v>73</v>
      </c>
      <c r="C33" s="15" t="s">
        <v>65</v>
      </c>
      <c r="D33" s="15">
        <v>2</v>
      </c>
      <c r="E33" s="18"/>
      <c r="F33" s="18"/>
      <c r="G33" s="19" t="s">
        <v>74</v>
      </c>
    </row>
    <row r="34" customHeight="1" spans="1:7">
      <c r="A34" s="11">
        <v>31</v>
      </c>
      <c r="B34" s="15" t="s">
        <v>75</v>
      </c>
      <c r="C34" s="15" t="s">
        <v>62</v>
      </c>
      <c r="D34" s="15">
        <v>1</v>
      </c>
      <c r="E34" s="18"/>
      <c r="F34" s="18"/>
      <c r="G34" s="19" t="s">
        <v>76</v>
      </c>
    </row>
    <row r="35" customHeight="1" spans="1:7">
      <c r="A35" s="11">
        <v>32</v>
      </c>
      <c r="B35" s="15" t="s">
        <v>77</v>
      </c>
      <c r="C35" s="15" t="s">
        <v>71</v>
      </c>
      <c r="D35" s="15">
        <v>1</v>
      </c>
      <c r="E35" s="18"/>
      <c r="F35" s="18"/>
      <c r="G35" s="19" t="s">
        <v>78</v>
      </c>
    </row>
    <row r="36" customHeight="1" spans="1:7">
      <c r="A36" s="11">
        <v>33</v>
      </c>
      <c r="B36" s="15" t="s">
        <v>79</v>
      </c>
      <c r="C36" s="15" t="s">
        <v>71</v>
      </c>
      <c r="D36" s="15">
        <v>1</v>
      </c>
      <c r="E36" s="18"/>
      <c r="F36" s="18"/>
      <c r="G36" s="19" t="s">
        <v>80</v>
      </c>
    </row>
    <row r="37" customHeight="1" spans="1:7">
      <c r="A37" s="11">
        <v>34</v>
      </c>
      <c r="B37" s="15" t="s">
        <v>81</v>
      </c>
      <c r="C37" s="15" t="s">
        <v>71</v>
      </c>
      <c r="D37" s="15">
        <v>1</v>
      </c>
      <c r="E37" s="18"/>
      <c r="F37" s="18"/>
      <c r="G37" s="19" t="s">
        <v>82</v>
      </c>
    </row>
    <row r="38" customHeight="1" spans="1:7">
      <c r="A38" s="11">
        <v>35</v>
      </c>
      <c r="B38" s="15" t="s">
        <v>83</v>
      </c>
      <c r="C38" s="15" t="s">
        <v>71</v>
      </c>
      <c r="D38" s="15">
        <v>1</v>
      </c>
      <c r="E38" s="18"/>
      <c r="F38" s="18"/>
      <c r="G38" s="19" t="s">
        <v>84</v>
      </c>
    </row>
    <row r="39" customHeight="1" spans="1:7">
      <c r="A39" s="11">
        <v>36</v>
      </c>
      <c r="B39" s="15" t="s">
        <v>85</v>
      </c>
      <c r="C39" s="15" t="s">
        <v>62</v>
      </c>
      <c r="D39" s="15">
        <v>1</v>
      </c>
      <c r="E39" s="18"/>
      <c r="F39" s="18"/>
      <c r="G39" s="19" t="s">
        <v>86</v>
      </c>
    </row>
    <row r="40" customHeight="1" spans="1:7">
      <c r="A40" s="11">
        <v>37</v>
      </c>
      <c r="B40" s="15" t="s">
        <v>61</v>
      </c>
      <c r="C40" s="15" t="s">
        <v>62</v>
      </c>
      <c r="D40" s="15">
        <v>2</v>
      </c>
      <c r="E40" s="18"/>
      <c r="F40" s="18"/>
      <c r="G40" s="19" t="s">
        <v>87</v>
      </c>
    </row>
    <row r="41" customHeight="1" spans="1:7">
      <c r="A41" s="11">
        <v>38</v>
      </c>
      <c r="B41" s="15" t="s">
        <v>88</v>
      </c>
      <c r="C41" s="15" t="s">
        <v>23</v>
      </c>
      <c r="D41" s="15">
        <v>26</v>
      </c>
      <c r="E41" s="18"/>
      <c r="F41" s="18"/>
      <c r="G41" s="19" t="s">
        <v>89</v>
      </c>
    </row>
    <row r="42" customHeight="1" spans="1:7">
      <c r="A42" s="11">
        <v>39</v>
      </c>
      <c r="B42" s="15" t="s">
        <v>90</v>
      </c>
      <c r="C42" s="15" t="s">
        <v>91</v>
      </c>
      <c r="D42" s="15">
        <v>8</v>
      </c>
      <c r="E42" s="18"/>
      <c r="F42" s="18"/>
      <c r="G42" s="19" t="s">
        <v>92</v>
      </c>
    </row>
    <row r="43" customHeight="1" spans="1:7">
      <c r="A43" s="11">
        <v>40</v>
      </c>
      <c r="B43" s="15" t="s">
        <v>93</v>
      </c>
      <c r="C43" s="15" t="s">
        <v>62</v>
      </c>
      <c r="D43" s="15">
        <v>3</v>
      </c>
      <c r="E43" s="18"/>
      <c r="F43" s="18"/>
      <c r="G43" s="19" t="s">
        <v>94</v>
      </c>
    </row>
    <row r="44" customHeight="1" spans="1:7">
      <c r="A44" s="11">
        <v>41</v>
      </c>
      <c r="B44" s="15" t="s">
        <v>95</v>
      </c>
      <c r="C44" s="15" t="s">
        <v>65</v>
      </c>
      <c r="D44" s="15">
        <v>1</v>
      </c>
      <c r="E44" s="18"/>
      <c r="F44" s="18"/>
      <c r="G44" s="19"/>
    </row>
    <row r="45" customHeight="1" spans="1:7">
      <c r="A45" s="11">
        <v>42</v>
      </c>
      <c r="B45" s="15" t="s">
        <v>96</v>
      </c>
      <c r="C45" s="15" t="s">
        <v>62</v>
      </c>
      <c r="D45" s="15">
        <v>2</v>
      </c>
      <c r="E45" s="18"/>
      <c r="F45" s="18"/>
      <c r="G45" s="19" t="s">
        <v>97</v>
      </c>
    </row>
    <row r="46" customHeight="1" spans="1:7">
      <c r="A46" s="11">
        <v>43</v>
      </c>
      <c r="B46" s="15" t="s">
        <v>98</v>
      </c>
      <c r="C46" s="15" t="s">
        <v>62</v>
      </c>
      <c r="D46" s="15">
        <v>1</v>
      </c>
      <c r="E46" s="18"/>
      <c r="F46" s="18"/>
      <c r="G46" s="19" t="s">
        <v>99</v>
      </c>
    </row>
    <row r="47" customHeight="1" spans="1:7">
      <c r="A47" s="11">
        <v>44</v>
      </c>
      <c r="B47" s="15" t="s">
        <v>100</v>
      </c>
      <c r="C47" s="15" t="s">
        <v>62</v>
      </c>
      <c r="D47" s="15">
        <v>2</v>
      </c>
      <c r="E47" s="18"/>
      <c r="F47" s="18"/>
      <c r="G47" s="19" t="s">
        <v>101</v>
      </c>
    </row>
    <row r="48" customHeight="1" spans="1:7">
      <c r="A48" s="11">
        <v>45</v>
      </c>
      <c r="B48" s="15" t="s">
        <v>102</v>
      </c>
      <c r="C48" s="15" t="s">
        <v>62</v>
      </c>
      <c r="D48" s="15">
        <v>2</v>
      </c>
      <c r="E48" s="18"/>
      <c r="F48" s="18"/>
      <c r="G48" s="19" t="s">
        <v>103</v>
      </c>
    </row>
    <row r="49" customHeight="1" spans="1:7">
      <c r="A49" s="11">
        <v>46</v>
      </c>
      <c r="B49" s="15" t="s">
        <v>104</v>
      </c>
      <c r="C49" s="15" t="s">
        <v>62</v>
      </c>
      <c r="D49" s="15">
        <v>2</v>
      </c>
      <c r="E49" s="18"/>
      <c r="F49" s="18"/>
      <c r="G49" s="19" t="s">
        <v>105</v>
      </c>
    </row>
    <row r="50" customHeight="1" spans="1:7">
      <c r="A50" s="11">
        <v>47</v>
      </c>
      <c r="B50" s="15" t="s">
        <v>106</v>
      </c>
      <c r="C50" s="15" t="s">
        <v>71</v>
      </c>
      <c r="D50" s="15">
        <v>1</v>
      </c>
      <c r="E50" s="18"/>
      <c r="F50" s="18"/>
      <c r="G50" s="19"/>
    </row>
    <row r="51" customHeight="1" spans="1:7">
      <c r="A51" s="11">
        <v>48</v>
      </c>
      <c r="B51" s="15" t="s">
        <v>107</v>
      </c>
      <c r="C51" s="15" t="s">
        <v>62</v>
      </c>
      <c r="D51" s="15">
        <v>1</v>
      </c>
      <c r="E51" s="18"/>
      <c r="F51" s="18"/>
      <c r="G51" s="19"/>
    </row>
    <row r="52" customHeight="1" spans="1:7">
      <c r="A52" s="11">
        <v>49</v>
      </c>
      <c r="B52" s="15" t="s">
        <v>108</v>
      </c>
      <c r="C52" s="15" t="s">
        <v>59</v>
      </c>
      <c r="D52" s="15">
        <f>90*2</f>
        <v>180</v>
      </c>
      <c r="E52" s="18"/>
      <c r="F52" s="18"/>
      <c r="G52" s="19" t="s">
        <v>109</v>
      </c>
    </row>
    <row r="53" customHeight="1" spans="1:7">
      <c r="A53" s="11">
        <v>50</v>
      </c>
      <c r="B53" s="15" t="s">
        <v>110</v>
      </c>
      <c r="C53" s="15" t="s">
        <v>62</v>
      </c>
      <c r="D53" s="15">
        <v>1</v>
      </c>
      <c r="E53" s="18"/>
      <c r="F53" s="18"/>
      <c r="G53" s="19" t="s">
        <v>111</v>
      </c>
    </row>
    <row r="54" customHeight="1" spans="1:7">
      <c r="A54" s="11">
        <v>51</v>
      </c>
      <c r="B54" s="15" t="s">
        <v>112</v>
      </c>
      <c r="C54" s="15" t="s">
        <v>62</v>
      </c>
      <c r="D54" s="15">
        <v>2</v>
      </c>
      <c r="E54" s="18"/>
      <c r="F54" s="18"/>
      <c r="G54" s="19" t="s">
        <v>113</v>
      </c>
    </row>
    <row r="55" customHeight="1" spans="1:7">
      <c r="A55" s="11">
        <v>52</v>
      </c>
      <c r="B55" s="15" t="s">
        <v>114</v>
      </c>
      <c r="C55" s="15" t="s">
        <v>59</v>
      </c>
      <c r="D55" s="15">
        <v>15</v>
      </c>
      <c r="E55" s="18"/>
      <c r="F55" s="18"/>
      <c r="G55" s="19" t="s">
        <v>115</v>
      </c>
    </row>
    <row r="56" customHeight="1" spans="1:7">
      <c r="A56" s="11">
        <v>53</v>
      </c>
      <c r="B56" s="20" t="s">
        <v>116</v>
      </c>
      <c r="C56" s="20" t="s">
        <v>59</v>
      </c>
      <c r="D56" s="37">
        <v>75</v>
      </c>
      <c r="E56" s="20"/>
      <c r="F56" s="18"/>
      <c r="G56" s="19" t="s">
        <v>117</v>
      </c>
    </row>
    <row r="57" customHeight="1" spans="1:7">
      <c r="A57" s="11">
        <v>54</v>
      </c>
      <c r="B57" s="20" t="s">
        <v>118</v>
      </c>
      <c r="C57" s="20" t="s">
        <v>62</v>
      </c>
      <c r="D57" s="37">
        <v>1</v>
      </c>
      <c r="E57" s="20"/>
      <c r="F57" s="18"/>
      <c r="G57" s="19" t="s">
        <v>119</v>
      </c>
    </row>
    <row r="58" customHeight="1" spans="1:7">
      <c r="A58" s="11">
        <v>55</v>
      </c>
      <c r="B58" s="20" t="s">
        <v>120</v>
      </c>
      <c r="C58" s="20" t="s">
        <v>59</v>
      </c>
      <c r="D58" s="37">
        <v>34</v>
      </c>
      <c r="E58" s="20"/>
      <c r="F58" s="18"/>
      <c r="G58" s="19" t="s">
        <v>121</v>
      </c>
    </row>
    <row r="59" customHeight="1" spans="1:7">
      <c r="A59" s="11">
        <v>56</v>
      </c>
      <c r="B59" s="20" t="s">
        <v>122</v>
      </c>
      <c r="C59" s="20" t="s">
        <v>62</v>
      </c>
      <c r="D59" s="37">
        <v>3</v>
      </c>
      <c r="E59" s="20"/>
      <c r="F59" s="18"/>
      <c r="G59" s="19" t="s">
        <v>123</v>
      </c>
    </row>
    <row r="60" customHeight="1" spans="1:7">
      <c r="A60" s="11">
        <v>57</v>
      </c>
      <c r="B60" s="20" t="s">
        <v>124</v>
      </c>
      <c r="C60" s="20" t="s">
        <v>59</v>
      </c>
      <c r="D60" s="37">
        <v>4100</v>
      </c>
      <c r="E60" s="20"/>
      <c r="F60" s="18"/>
      <c r="G60" s="19" t="s">
        <v>125</v>
      </c>
    </row>
    <row r="61" customHeight="1" spans="1:7">
      <c r="A61" s="11">
        <v>58</v>
      </c>
      <c r="B61" s="20" t="s">
        <v>124</v>
      </c>
      <c r="C61" s="20" t="s">
        <v>59</v>
      </c>
      <c r="D61" s="37">
        <v>1200</v>
      </c>
      <c r="E61" s="20"/>
      <c r="F61" s="18"/>
      <c r="G61" s="19" t="s">
        <v>126</v>
      </c>
    </row>
    <row r="62" customHeight="1" spans="1:7">
      <c r="A62" s="11">
        <v>59</v>
      </c>
      <c r="B62" s="20" t="s">
        <v>127</v>
      </c>
      <c r="C62" s="20" t="s">
        <v>59</v>
      </c>
      <c r="D62" s="37">
        <v>140</v>
      </c>
      <c r="E62" s="20"/>
      <c r="F62" s="18"/>
      <c r="G62" s="19" t="s">
        <v>128</v>
      </c>
    </row>
    <row r="63" customHeight="1" spans="1:7">
      <c r="A63" s="11">
        <v>60</v>
      </c>
      <c r="B63" s="20" t="s">
        <v>129</v>
      </c>
      <c r="C63" s="20" t="s">
        <v>59</v>
      </c>
      <c r="D63" s="37">
        <v>420</v>
      </c>
      <c r="E63" s="20"/>
      <c r="F63" s="18"/>
      <c r="G63" s="19"/>
    </row>
    <row r="64" customHeight="1" spans="1:7">
      <c r="A64" s="11">
        <v>61</v>
      </c>
      <c r="B64" s="20" t="s">
        <v>130</v>
      </c>
      <c r="C64" s="20" t="s">
        <v>59</v>
      </c>
      <c r="D64" s="37">
        <v>280</v>
      </c>
      <c r="E64" s="20"/>
      <c r="F64" s="18"/>
      <c r="G64" s="19" t="s">
        <v>131</v>
      </c>
    </row>
    <row r="65" customHeight="1" spans="1:7">
      <c r="A65" s="11">
        <v>62</v>
      </c>
      <c r="B65" s="15" t="s">
        <v>132</v>
      </c>
      <c r="C65" s="15" t="s">
        <v>23</v>
      </c>
      <c r="D65" s="15">
        <v>500</v>
      </c>
      <c r="E65" s="18"/>
      <c r="F65" s="18"/>
      <c r="G65" s="19" t="s">
        <v>133</v>
      </c>
    </row>
    <row r="66" customHeight="1" spans="1:7">
      <c r="A66" s="11">
        <v>63</v>
      </c>
      <c r="B66" s="16" t="s">
        <v>134</v>
      </c>
      <c r="C66" s="15" t="s">
        <v>71</v>
      </c>
      <c r="D66" s="15">
        <v>1</v>
      </c>
      <c r="E66" s="20"/>
      <c r="F66" s="18"/>
      <c r="G66" s="19" t="s">
        <v>135</v>
      </c>
    </row>
    <row r="67" customHeight="1" spans="1:7">
      <c r="A67" s="11">
        <v>64</v>
      </c>
      <c r="B67" s="16" t="s">
        <v>96</v>
      </c>
      <c r="C67" s="15" t="s">
        <v>62</v>
      </c>
      <c r="D67" s="15">
        <v>69</v>
      </c>
      <c r="E67" s="20"/>
      <c r="F67" s="18"/>
      <c r="G67" s="19"/>
    </row>
    <row r="68" customHeight="1" spans="1:7">
      <c r="A68" s="11">
        <v>65</v>
      </c>
      <c r="B68" s="16" t="s">
        <v>136</v>
      </c>
      <c r="C68" s="15" t="s">
        <v>62</v>
      </c>
      <c r="D68" s="15">
        <v>9</v>
      </c>
      <c r="E68" s="20"/>
      <c r="F68" s="18"/>
      <c r="G68" s="19"/>
    </row>
    <row r="69" customHeight="1" spans="1:7">
      <c r="A69" s="11">
        <v>66</v>
      </c>
      <c r="B69" s="16" t="s">
        <v>137</v>
      </c>
      <c r="C69" s="15" t="s">
        <v>62</v>
      </c>
      <c r="D69" s="15">
        <v>25</v>
      </c>
      <c r="E69" s="20"/>
      <c r="F69" s="18"/>
      <c r="G69" s="19"/>
    </row>
    <row r="70" customHeight="1" spans="1:7">
      <c r="A70" s="11">
        <v>67</v>
      </c>
      <c r="B70" s="16" t="s">
        <v>138</v>
      </c>
      <c r="C70" s="15" t="s">
        <v>65</v>
      </c>
      <c r="D70" s="15">
        <v>9</v>
      </c>
      <c r="E70" s="20"/>
      <c r="F70" s="18"/>
      <c r="G70" s="19" t="s">
        <v>139</v>
      </c>
    </row>
    <row r="71" customHeight="1" spans="1:7">
      <c r="A71" s="11">
        <v>68</v>
      </c>
      <c r="B71" s="16" t="s">
        <v>140</v>
      </c>
      <c r="C71" s="15" t="s">
        <v>65</v>
      </c>
      <c r="D71" s="15">
        <v>1</v>
      </c>
      <c r="E71" s="20"/>
      <c r="F71" s="18"/>
      <c r="G71" s="19" t="s">
        <v>141</v>
      </c>
    </row>
    <row r="72" customHeight="1" spans="1:7">
      <c r="A72" s="11"/>
      <c r="B72" s="12" t="s">
        <v>142</v>
      </c>
      <c r="C72" s="12"/>
      <c r="D72" s="83"/>
      <c r="E72" s="12"/>
      <c r="F72" s="18"/>
      <c r="G72" s="14"/>
    </row>
    <row r="73" s="73" customFormat="1" customHeight="1" spans="1:7">
      <c r="A73" s="84" t="s">
        <v>7</v>
      </c>
      <c r="B73" s="85" t="s">
        <v>143</v>
      </c>
      <c r="C73" s="85"/>
      <c r="D73" s="85"/>
      <c r="E73" s="85"/>
      <c r="F73" s="85"/>
      <c r="G73" s="85"/>
    </row>
    <row r="74" customHeight="1" spans="1:7">
      <c r="A74" s="37">
        <v>1</v>
      </c>
      <c r="B74" s="20" t="s">
        <v>47</v>
      </c>
      <c r="C74" s="15" t="s">
        <v>23</v>
      </c>
      <c r="D74" s="37">
        <v>200</v>
      </c>
      <c r="E74" s="20"/>
      <c r="F74" s="18"/>
      <c r="G74" s="19"/>
    </row>
    <row r="75" s="74" customFormat="1" customHeight="1" spans="1:7">
      <c r="A75" s="37">
        <v>2</v>
      </c>
      <c r="B75" s="20" t="s">
        <v>144</v>
      </c>
      <c r="C75" s="15" t="s">
        <v>23</v>
      </c>
      <c r="D75" s="37">
        <v>100</v>
      </c>
      <c r="E75" s="20"/>
      <c r="F75" s="18"/>
      <c r="G75" s="19"/>
    </row>
    <row r="76" s="74" customFormat="1" customHeight="1" spans="1:7">
      <c r="A76" s="37">
        <v>3</v>
      </c>
      <c r="B76" s="20" t="s">
        <v>145</v>
      </c>
      <c r="C76" s="20" t="s">
        <v>71</v>
      </c>
      <c r="D76" s="37">
        <v>1</v>
      </c>
      <c r="E76" s="20"/>
      <c r="F76" s="18"/>
      <c r="G76" s="19"/>
    </row>
    <row r="77" s="74" customFormat="1" customHeight="1" spans="1:7">
      <c r="A77" s="37">
        <v>4</v>
      </c>
      <c r="B77" s="20" t="s">
        <v>146</v>
      </c>
      <c r="C77" s="20" t="s">
        <v>71</v>
      </c>
      <c r="D77" s="37">
        <v>1</v>
      </c>
      <c r="E77" s="20"/>
      <c r="F77" s="18"/>
      <c r="G77" s="19"/>
    </row>
    <row r="78" s="74" customFormat="1" customHeight="1" spans="1:7">
      <c r="A78" s="37">
        <v>5</v>
      </c>
      <c r="B78" s="20" t="s">
        <v>147</v>
      </c>
      <c r="C78" s="20" t="s">
        <v>71</v>
      </c>
      <c r="D78" s="37">
        <v>1</v>
      </c>
      <c r="E78" s="20"/>
      <c r="F78" s="18"/>
      <c r="G78" s="19" t="s">
        <v>148</v>
      </c>
    </row>
    <row r="79" s="74" customFormat="1" customHeight="1" spans="1:7">
      <c r="A79" s="37">
        <v>6</v>
      </c>
      <c r="B79" s="20" t="s">
        <v>42</v>
      </c>
      <c r="C79" s="15" t="s">
        <v>23</v>
      </c>
      <c r="D79" s="37">
        <f>3*2.5</f>
        <v>7.5</v>
      </c>
      <c r="E79" s="20"/>
      <c r="F79" s="18"/>
      <c r="G79" s="19" t="s">
        <v>149</v>
      </c>
    </row>
    <row r="80" s="74" customFormat="1" customHeight="1" spans="1:7">
      <c r="A80" s="37">
        <v>7</v>
      </c>
      <c r="B80" s="20" t="s">
        <v>150</v>
      </c>
      <c r="C80" s="15" t="s">
        <v>23</v>
      </c>
      <c r="D80" s="37">
        <f>1*2.2</f>
        <v>2.2</v>
      </c>
      <c r="E80" s="20"/>
      <c r="F80" s="18"/>
      <c r="G80" s="19" t="s">
        <v>151</v>
      </c>
    </row>
    <row r="81" s="74" customFormat="1" customHeight="1" spans="1:12">
      <c r="A81" s="37">
        <v>8</v>
      </c>
      <c r="B81" s="20" t="s">
        <v>152</v>
      </c>
      <c r="C81" s="20" t="s">
        <v>71</v>
      </c>
      <c r="D81" s="37">
        <v>1</v>
      </c>
      <c r="E81" s="20"/>
      <c r="F81" s="18"/>
      <c r="G81" s="19"/>
    </row>
    <row r="82" s="74" customFormat="1" customHeight="1" spans="1:12">
      <c r="A82" s="37">
        <v>9</v>
      </c>
      <c r="B82" s="20" t="s">
        <v>153</v>
      </c>
      <c r="C82" s="20" t="s">
        <v>71</v>
      </c>
      <c r="D82" s="37">
        <v>1</v>
      </c>
      <c r="E82" s="20"/>
      <c r="F82" s="18"/>
      <c r="G82" s="19" t="s">
        <v>154</v>
      </c>
    </row>
    <row r="83" customHeight="1" spans="1:12">
      <c r="A83" s="37">
        <v>10</v>
      </c>
      <c r="B83" s="20" t="s">
        <v>155</v>
      </c>
      <c r="C83" s="20" t="s">
        <v>59</v>
      </c>
      <c r="D83" s="37">
        <v>40</v>
      </c>
      <c r="E83" s="20"/>
      <c r="F83" s="18"/>
      <c r="G83" s="19" t="s">
        <v>156</v>
      </c>
    </row>
    <row r="84" customHeight="1" spans="1:12">
      <c r="A84" s="37">
        <v>11</v>
      </c>
      <c r="B84" s="20" t="s">
        <v>157</v>
      </c>
      <c r="C84" s="20" t="s">
        <v>59</v>
      </c>
      <c r="D84" s="37">
        <v>40</v>
      </c>
      <c r="E84" s="20"/>
      <c r="F84" s="18"/>
      <c r="G84" s="19" t="s">
        <v>158</v>
      </c>
    </row>
    <row r="85" customHeight="1" spans="1:12">
      <c r="A85" s="37">
        <v>12</v>
      </c>
      <c r="B85" s="20" t="s">
        <v>159</v>
      </c>
      <c r="C85" s="20" t="s">
        <v>71</v>
      </c>
      <c r="D85" s="37">
        <v>1</v>
      </c>
      <c r="E85" s="20"/>
      <c r="F85" s="18"/>
      <c r="G85" s="19"/>
    </row>
    <row r="86" customHeight="1" spans="1:12">
      <c r="A86" s="37">
        <v>13</v>
      </c>
      <c r="B86" s="20" t="s">
        <v>160</v>
      </c>
      <c r="C86" s="20" t="s">
        <v>71</v>
      </c>
      <c r="D86" s="37">
        <v>1</v>
      </c>
      <c r="E86" s="20"/>
      <c r="F86" s="18"/>
      <c r="G86" s="19"/>
    </row>
    <row r="87" customHeight="1" spans="1:12">
      <c r="A87" s="37">
        <v>14</v>
      </c>
      <c r="B87" s="20" t="s">
        <v>161</v>
      </c>
      <c r="C87" s="15" t="s">
        <v>23</v>
      </c>
      <c r="D87" s="37">
        <f>1.5*2.5</f>
        <v>3.75</v>
      </c>
      <c r="E87" s="20"/>
      <c r="F87" s="18"/>
      <c r="G87" s="19" t="s">
        <v>162</v>
      </c>
    </row>
    <row r="88" customHeight="1" spans="1:12">
      <c r="A88" s="37">
        <v>15</v>
      </c>
      <c r="B88" s="20" t="s">
        <v>163</v>
      </c>
      <c r="C88" s="15" t="s">
        <v>23</v>
      </c>
      <c r="D88" s="37">
        <v>5</v>
      </c>
      <c r="E88" s="20"/>
      <c r="F88" s="18"/>
      <c r="G88" s="19" t="s">
        <v>164</v>
      </c>
    </row>
    <row r="89" customHeight="1" spans="1:12">
      <c r="A89" s="37">
        <v>16</v>
      </c>
      <c r="B89" s="20" t="s">
        <v>165</v>
      </c>
      <c r="C89" s="20" t="s">
        <v>62</v>
      </c>
      <c r="D89" s="37">
        <v>8</v>
      </c>
      <c r="E89" s="20"/>
      <c r="F89" s="18"/>
      <c r="G89" s="19"/>
    </row>
    <row r="90" customHeight="1" spans="1:12">
      <c r="A90" s="37">
        <v>17</v>
      </c>
      <c r="B90" s="20" t="s">
        <v>61</v>
      </c>
      <c r="C90" s="20" t="s">
        <v>62</v>
      </c>
      <c r="D90" s="37">
        <v>2</v>
      </c>
      <c r="E90" s="20"/>
      <c r="F90" s="18"/>
      <c r="G90" s="19"/>
    </row>
    <row r="91" customHeight="1" spans="1:12">
      <c r="A91" s="37">
        <v>18</v>
      </c>
      <c r="B91" s="20" t="s">
        <v>166</v>
      </c>
      <c r="C91" s="15" t="s">
        <v>23</v>
      </c>
      <c r="D91" s="37">
        <f>2.5*4*3</f>
        <v>30</v>
      </c>
      <c r="E91" s="20"/>
      <c r="F91" s="18"/>
      <c r="G91" s="19"/>
    </row>
    <row r="92" s="1" customFormat="1" customHeight="1" spans="1:12">
      <c r="A92" s="37">
        <v>19</v>
      </c>
      <c r="B92" s="15" t="s">
        <v>167</v>
      </c>
      <c r="C92" s="15" t="s">
        <v>91</v>
      </c>
      <c r="D92" s="15">
        <v>30</v>
      </c>
      <c r="E92" s="18"/>
      <c r="F92" s="18"/>
      <c r="G92" s="19" t="s">
        <v>168</v>
      </c>
      <c r="I92" s="2"/>
      <c r="J92" s="2"/>
      <c r="K92" s="2"/>
      <c r="L92" s="2"/>
    </row>
    <row r="93" s="1" customFormat="1" customHeight="1" spans="1:12">
      <c r="A93" s="37">
        <v>20</v>
      </c>
      <c r="B93" s="15" t="s">
        <v>169</v>
      </c>
      <c r="C93" s="15" t="s">
        <v>62</v>
      </c>
      <c r="D93" s="15">
        <v>12</v>
      </c>
      <c r="E93" s="18"/>
      <c r="F93" s="18"/>
      <c r="G93" s="19"/>
      <c r="I93" s="2"/>
      <c r="J93" s="2"/>
      <c r="K93" s="2"/>
      <c r="L93" s="2"/>
    </row>
    <row r="94" s="74" customFormat="1" customHeight="1" spans="1:12">
      <c r="A94" s="37">
        <v>21</v>
      </c>
      <c r="B94" s="20" t="s">
        <v>96</v>
      </c>
      <c r="C94" s="20" t="s">
        <v>62</v>
      </c>
      <c r="D94" s="37">
        <v>20</v>
      </c>
      <c r="E94" s="20"/>
      <c r="F94" s="18"/>
      <c r="G94" s="19"/>
    </row>
    <row r="95" s="74" customFormat="1" customHeight="1" spans="1:12">
      <c r="A95" s="37">
        <v>22</v>
      </c>
      <c r="B95" s="20" t="s">
        <v>138</v>
      </c>
      <c r="C95" s="20" t="s">
        <v>65</v>
      </c>
      <c r="D95" s="37">
        <v>1</v>
      </c>
      <c r="E95" s="20"/>
      <c r="F95" s="18"/>
      <c r="G95" s="19" t="s">
        <v>170</v>
      </c>
    </row>
    <row r="96" s="74" customFormat="1" customHeight="1" spans="1:12">
      <c r="A96" s="37">
        <v>23</v>
      </c>
      <c r="B96" s="20" t="s">
        <v>171</v>
      </c>
      <c r="C96" s="20" t="s">
        <v>62</v>
      </c>
      <c r="D96" s="37">
        <v>2</v>
      </c>
      <c r="E96" s="20"/>
      <c r="F96" s="18"/>
      <c r="G96" s="19"/>
    </row>
    <row r="97" s="74" customFormat="1" customHeight="1" spans="1:7">
      <c r="A97" s="37"/>
      <c r="B97" s="20" t="s">
        <v>142</v>
      </c>
      <c r="C97" s="20"/>
      <c r="D97" s="37"/>
      <c r="E97" s="20"/>
      <c r="F97" s="18"/>
      <c r="G97" s="19"/>
    </row>
    <row r="98" s="73" customFormat="1" customHeight="1" spans="1:7">
      <c r="A98" s="46" t="s">
        <v>9</v>
      </c>
      <c r="B98" s="47" t="s">
        <v>172</v>
      </c>
      <c r="C98" s="48"/>
      <c r="D98" s="48"/>
      <c r="E98" s="48"/>
      <c r="F98" s="48"/>
      <c r="G98" s="49"/>
    </row>
    <row r="99" customHeight="1" spans="1:7">
      <c r="A99" s="37">
        <v>1</v>
      </c>
      <c r="B99" s="20" t="s">
        <v>42</v>
      </c>
      <c r="C99" s="15" t="s">
        <v>23</v>
      </c>
      <c r="D99" s="37">
        <f>3*2.5</f>
        <v>7.5</v>
      </c>
      <c r="E99" s="20"/>
      <c r="F99" s="18"/>
      <c r="G99" s="19" t="s">
        <v>141</v>
      </c>
    </row>
    <row r="100" customHeight="1" spans="1:7">
      <c r="A100" s="37">
        <v>2</v>
      </c>
      <c r="B100" s="20" t="s">
        <v>140</v>
      </c>
      <c r="C100" s="15" t="s">
        <v>65</v>
      </c>
      <c r="D100" s="37">
        <v>3</v>
      </c>
      <c r="E100" s="20"/>
      <c r="F100" s="18"/>
      <c r="G100" s="19" t="s">
        <v>141</v>
      </c>
    </row>
    <row r="101" customHeight="1" spans="1:7">
      <c r="A101" s="37">
        <v>3</v>
      </c>
      <c r="B101" s="20" t="s">
        <v>173</v>
      </c>
      <c r="C101" s="20" t="s">
        <v>71</v>
      </c>
      <c r="D101" s="37">
        <v>1</v>
      </c>
      <c r="E101" s="20"/>
      <c r="F101" s="18"/>
      <c r="G101" s="19" t="s">
        <v>174</v>
      </c>
    </row>
    <row r="102" customHeight="1" spans="1:7">
      <c r="A102" s="37">
        <v>4</v>
      </c>
      <c r="B102" s="20" t="s">
        <v>175</v>
      </c>
      <c r="C102" s="20" t="s">
        <v>59</v>
      </c>
      <c r="D102" s="37">
        <v>50</v>
      </c>
      <c r="E102" s="20"/>
      <c r="F102" s="18"/>
      <c r="G102" s="19" t="s">
        <v>176</v>
      </c>
    </row>
    <row r="103" customHeight="1" spans="1:7">
      <c r="A103" s="37">
        <v>5</v>
      </c>
      <c r="B103" s="20" t="s">
        <v>177</v>
      </c>
      <c r="C103" s="15" t="s">
        <v>23</v>
      </c>
      <c r="D103" s="37">
        <f>100*6.5</f>
        <v>650</v>
      </c>
      <c r="E103" s="20"/>
      <c r="F103" s="18"/>
      <c r="G103" s="19"/>
    </row>
    <row r="104" customHeight="1" spans="1:7">
      <c r="A104" s="37">
        <v>6</v>
      </c>
      <c r="B104" s="20" t="s">
        <v>178</v>
      </c>
      <c r="C104" s="15" t="s">
        <v>23</v>
      </c>
      <c r="D104" s="37">
        <f>60*6.5</f>
        <v>390</v>
      </c>
      <c r="E104" s="20"/>
      <c r="F104" s="18"/>
      <c r="G104" s="19" t="s">
        <v>179</v>
      </c>
    </row>
    <row r="105" customHeight="1" spans="1:7">
      <c r="A105" s="37">
        <v>7</v>
      </c>
      <c r="B105" s="20" t="s">
        <v>180</v>
      </c>
      <c r="C105" s="15" t="s">
        <v>23</v>
      </c>
      <c r="D105" s="37">
        <f>30*6.5</f>
        <v>195</v>
      </c>
      <c r="E105" s="20"/>
      <c r="F105" s="18"/>
      <c r="G105" s="19"/>
    </row>
    <row r="106" customHeight="1" spans="1:7">
      <c r="A106" s="37">
        <v>8</v>
      </c>
      <c r="B106" s="20" t="s">
        <v>39</v>
      </c>
      <c r="C106" s="20" t="s">
        <v>65</v>
      </c>
      <c r="D106" s="37">
        <v>4</v>
      </c>
      <c r="E106" s="20"/>
      <c r="F106" s="18"/>
      <c r="G106" s="19" t="s">
        <v>181</v>
      </c>
    </row>
    <row r="107" customHeight="1" spans="1:7">
      <c r="A107" s="37">
        <v>9</v>
      </c>
      <c r="B107" s="20" t="s">
        <v>42</v>
      </c>
      <c r="C107" s="15" t="s">
        <v>23</v>
      </c>
      <c r="D107" s="37">
        <f>2*2.1</f>
        <v>4.2</v>
      </c>
      <c r="E107" s="20"/>
      <c r="F107" s="18"/>
      <c r="G107" s="19" t="s">
        <v>182</v>
      </c>
    </row>
    <row r="108" customHeight="1" spans="1:7">
      <c r="A108" s="37">
        <v>10</v>
      </c>
      <c r="B108" s="20" t="s">
        <v>183</v>
      </c>
      <c r="C108" s="15" t="s">
        <v>65</v>
      </c>
      <c r="D108" s="37">
        <v>2</v>
      </c>
      <c r="E108" s="20"/>
      <c r="F108" s="18"/>
      <c r="G108" s="19" t="s">
        <v>182</v>
      </c>
    </row>
    <row r="109" customHeight="1" spans="1:7">
      <c r="A109" s="37">
        <v>11</v>
      </c>
      <c r="B109" s="20" t="s">
        <v>144</v>
      </c>
      <c r="C109" s="15" t="s">
        <v>23</v>
      </c>
      <c r="D109" s="37">
        <v>50</v>
      </c>
      <c r="E109" s="20"/>
      <c r="F109" s="18"/>
      <c r="G109" s="19"/>
    </row>
    <row r="110" customHeight="1" spans="1:7">
      <c r="A110" s="37">
        <v>12</v>
      </c>
      <c r="B110" s="20" t="s">
        <v>45</v>
      </c>
      <c r="C110" s="15" t="s">
        <v>23</v>
      </c>
      <c r="D110" s="37">
        <f>200*5</f>
        <v>1000</v>
      </c>
      <c r="E110" s="20"/>
      <c r="F110" s="18"/>
      <c r="G110" s="19"/>
    </row>
    <row r="111" customHeight="1" spans="1:7">
      <c r="A111" s="37">
        <v>13</v>
      </c>
      <c r="B111" s="20" t="s">
        <v>184</v>
      </c>
      <c r="C111" s="15" t="s">
        <v>23</v>
      </c>
      <c r="D111" s="37">
        <v>30</v>
      </c>
      <c r="E111" s="20"/>
      <c r="F111" s="18"/>
      <c r="G111" s="19"/>
    </row>
    <row r="112" customHeight="1" spans="1:7">
      <c r="A112" s="37">
        <v>14</v>
      </c>
      <c r="B112" s="20" t="s">
        <v>185</v>
      </c>
      <c r="C112" s="15" t="s">
        <v>23</v>
      </c>
      <c r="D112" s="37">
        <v>50</v>
      </c>
      <c r="E112" s="20"/>
      <c r="F112" s="18"/>
      <c r="G112" s="19"/>
    </row>
    <row r="113" customHeight="1" spans="1:7">
      <c r="A113" s="37">
        <v>15</v>
      </c>
      <c r="B113" s="20" t="s">
        <v>186</v>
      </c>
      <c r="C113" s="15" t="s">
        <v>71</v>
      </c>
      <c r="D113" s="37">
        <v>1</v>
      </c>
      <c r="E113" s="20"/>
      <c r="F113" s="18"/>
      <c r="G113" s="19"/>
    </row>
    <row r="114" customHeight="1" spans="1:7">
      <c r="A114" s="37">
        <v>16</v>
      </c>
      <c r="B114" s="20" t="s">
        <v>187</v>
      </c>
      <c r="C114" s="20" t="s">
        <v>27</v>
      </c>
      <c r="D114" s="37">
        <v>5</v>
      </c>
      <c r="E114" s="20"/>
      <c r="F114" s="18"/>
      <c r="G114" s="19" t="s">
        <v>188</v>
      </c>
    </row>
    <row r="115" customHeight="1" spans="1:7">
      <c r="A115" s="37">
        <v>17</v>
      </c>
      <c r="B115" s="20" t="s">
        <v>102</v>
      </c>
      <c r="C115" s="20" t="s">
        <v>62</v>
      </c>
      <c r="D115" s="37">
        <v>1</v>
      </c>
      <c r="E115" s="20"/>
      <c r="F115" s="18"/>
      <c r="G115" s="19"/>
    </row>
    <row r="116" customHeight="1" spans="1:7">
      <c r="A116" s="37">
        <v>18</v>
      </c>
      <c r="B116" s="20" t="s">
        <v>75</v>
      </c>
      <c r="C116" s="20" t="s">
        <v>62</v>
      </c>
      <c r="D116" s="37">
        <v>1</v>
      </c>
      <c r="E116" s="20"/>
      <c r="F116" s="18"/>
      <c r="G116" s="19"/>
    </row>
    <row r="117" customHeight="1" spans="1:7">
      <c r="A117" s="37">
        <v>19</v>
      </c>
      <c r="B117" s="20" t="s">
        <v>73</v>
      </c>
      <c r="C117" s="20" t="s">
        <v>65</v>
      </c>
      <c r="D117" s="37">
        <v>2</v>
      </c>
      <c r="E117" s="20"/>
      <c r="F117" s="18"/>
      <c r="G117" s="19" t="s">
        <v>74</v>
      </c>
    </row>
    <row r="118" customHeight="1" spans="1:7">
      <c r="A118" s="37">
        <v>20</v>
      </c>
      <c r="B118" s="20" t="s">
        <v>186</v>
      </c>
      <c r="C118" s="15" t="s">
        <v>71</v>
      </c>
      <c r="D118" s="37">
        <v>1</v>
      </c>
      <c r="E118" s="20"/>
      <c r="F118" s="18"/>
      <c r="G118" s="19"/>
    </row>
    <row r="119" customHeight="1" spans="1:7">
      <c r="A119" s="37">
        <v>21</v>
      </c>
      <c r="B119" s="20" t="s">
        <v>189</v>
      </c>
      <c r="C119" s="15" t="s">
        <v>71</v>
      </c>
      <c r="D119" s="37">
        <v>1</v>
      </c>
      <c r="E119" s="20"/>
      <c r="F119" s="18"/>
      <c r="G119" s="19"/>
    </row>
    <row r="120" customHeight="1" spans="1:7">
      <c r="A120" s="37">
        <v>22</v>
      </c>
      <c r="B120" s="20" t="s">
        <v>67</v>
      </c>
      <c r="C120" s="15" t="s">
        <v>65</v>
      </c>
      <c r="D120" s="37">
        <v>12</v>
      </c>
      <c r="E120" s="20"/>
      <c r="F120" s="18"/>
      <c r="G120" s="19"/>
    </row>
    <row r="121" customHeight="1" spans="1:7">
      <c r="A121" s="37">
        <v>23</v>
      </c>
      <c r="B121" s="20" t="s">
        <v>190</v>
      </c>
      <c r="C121" s="15" t="s">
        <v>65</v>
      </c>
      <c r="D121" s="37">
        <v>5</v>
      </c>
      <c r="E121" s="20"/>
      <c r="F121" s="18"/>
      <c r="G121" s="19"/>
    </row>
    <row r="122" customHeight="1" spans="1:7">
      <c r="A122" s="37">
        <v>24</v>
      </c>
      <c r="B122" s="20" t="s">
        <v>191</v>
      </c>
      <c r="C122" s="15" t="s">
        <v>71</v>
      </c>
      <c r="D122" s="37">
        <v>1</v>
      </c>
      <c r="E122" s="20"/>
      <c r="F122" s="18"/>
      <c r="G122" s="19"/>
    </row>
    <row r="123" customHeight="1" spans="1:7">
      <c r="A123" s="37">
        <v>25</v>
      </c>
      <c r="B123" s="20" t="s">
        <v>192</v>
      </c>
      <c r="C123" s="15" t="s">
        <v>23</v>
      </c>
      <c r="D123" s="37">
        <f>42*1.8</f>
        <v>75.6</v>
      </c>
      <c r="E123" s="20"/>
      <c r="F123" s="18"/>
      <c r="G123" s="19"/>
    </row>
    <row r="124" customHeight="1" spans="1:7">
      <c r="A124" s="37">
        <v>26</v>
      </c>
      <c r="B124" s="20" t="s">
        <v>193</v>
      </c>
      <c r="C124" s="15" t="s">
        <v>23</v>
      </c>
      <c r="D124" s="37">
        <f>42*3</f>
        <v>126</v>
      </c>
      <c r="E124" s="20"/>
      <c r="F124" s="18"/>
      <c r="G124" s="19"/>
    </row>
    <row r="125" customHeight="1" spans="1:7">
      <c r="A125" s="37">
        <v>27</v>
      </c>
      <c r="B125" s="20" t="s">
        <v>194</v>
      </c>
      <c r="C125" s="15" t="s">
        <v>23</v>
      </c>
      <c r="D125" s="37">
        <v>113</v>
      </c>
      <c r="E125" s="20"/>
      <c r="F125" s="18"/>
      <c r="G125" s="19"/>
    </row>
    <row r="126" customHeight="1" spans="1:7">
      <c r="A126" s="37">
        <v>28</v>
      </c>
      <c r="B126" s="20" t="s">
        <v>88</v>
      </c>
      <c r="C126" s="15" t="s">
        <v>23</v>
      </c>
      <c r="D126" s="37">
        <v>113</v>
      </c>
      <c r="E126" s="20"/>
      <c r="F126" s="18"/>
      <c r="G126" s="19"/>
    </row>
    <row r="127" customHeight="1" spans="1:7">
      <c r="A127" s="37">
        <v>29</v>
      </c>
      <c r="B127" s="20" t="s">
        <v>195</v>
      </c>
      <c r="C127" s="15" t="s">
        <v>62</v>
      </c>
      <c r="D127" s="37">
        <v>15</v>
      </c>
      <c r="E127" s="20"/>
      <c r="F127" s="18"/>
      <c r="G127" s="19"/>
    </row>
    <row r="128" customHeight="1" spans="1:7">
      <c r="A128" s="37">
        <v>30</v>
      </c>
      <c r="B128" s="20" t="s">
        <v>196</v>
      </c>
      <c r="C128" s="15" t="s">
        <v>62</v>
      </c>
      <c r="D128" s="37">
        <v>4</v>
      </c>
      <c r="E128" s="20"/>
      <c r="F128" s="18"/>
      <c r="G128" s="19"/>
    </row>
    <row r="129" customHeight="1" spans="1:7">
      <c r="A129" s="37">
        <v>31</v>
      </c>
      <c r="B129" s="20" t="s">
        <v>197</v>
      </c>
      <c r="C129" s="15" t="s">
        <v>59</v>
      </c>
      <c r="D129" s="37">
        <v>20</v>
      </c>
      <c r="E129" s="20"/>
      <c r="F129" s="18"/>
      <c r="G129" s="19"/>
    </row>
    <row r="130" customHeight="1" spans="1:7">
      <c r="A130" s="37">
        <v>32</v>
      </c>
      <c r="B130" s="20" t="s">
        <v>198</v>
      </c>
      <c r="C130" s="15" t="s">
        <v>59</v>
      </c>
      <c r="D130" s="37">
        <v>30</v>
      </c>
      <c r="E130" s="20"/>
      <c r="F130" s="18"/>
      <c r="G130" s="19"/>
    </row>
    <row r="131" customHeight="1" spans="1:7">
      <c r="A131" s="37">
        <v>33</v>
      </c>
      <c r="B131" s="20" t="s">
        <v>173</v>
      </c>
      <c r="C131" s="15" t="s">
        <v>71</v>
      </c>
      <c r="D131" s="37">
        <v>1</v>
      </c>
      <c r="E131" s="20"/>
      <c r="F131" s="18"/>
      <c r="G131" s="19" t="s">
        <v>199</v>
      </c>
    </row>
    <row r="132" customHeight="1" spans="1:7">
      <c r="A132" s="37">
        <v>34</v>
      </c>
      <c r="B132" s="20" t="s">
        <v>200</v>
      </c>
      <c r="C132" s="15" t="s">
        <v>71</v>
      </c>
      <c r="D132" s="37">
        <v>1</v>
      </c>
      <c r="E132" s="20"/>
      <c r="F132" s="18"/>
      <c r="G132" s="19" t="s">
        <v>201</v>
      </c>
    </row>
    <row r="133" customHeight="1" spans="1:7">
      <c r="A133" s="37">
        <v>35</v>
      </c>
      <c r="B133" s="20" t="s">
        <v>202</v>
      </c>
      <c r="C133" s="20" t="s">
        <v>62</v>
      </c>
      <c r="D133" s="37">
        <v>7</v>
      </c>
      <c r="E133" s="20"/>
      <c r="F133" s="18"/>
      <c r="G133" s="19"/>
    </row>
    <row r="134" customHeight="1" spans="1:7">
      <c r="A134" s="37">
        <v>36</v>
      </c>
      <c r="B134" s="20" t="s">
        <v>203</v>
      </c>
      <c r="C134" s="15" t="s">
        <v>59</v>
      </c>
      <c r="D134" s="37">
        <v>108</v>
      </c>
      <c r="E134" s="20"/>
      <c r="F134" s="18"/>
      <c r="G134" s="19" t="s">
        <v>204</v>
      </c>
    </row>
    <row r="135" customHeight="1" spans="1:7">
      <c r="A135" s="37">
        <v>37</v>
      </c>
      <c r="B135" s="20" t="s">
        <v>203</v>
      </c>
      <c r="C135" s="15" t="s">
        <v>59</v>
      </c>
      <c r="D135" s="37">
        <v>108</v>
      </c>
      <c r="E135" s="20"/>
      <c r="F135" s="18"/>
      <c r="G135" s="19" t="s">
        <v>205</v>
      </c>
    </row>
    <row r="136" customHeight="1" spans="1:7">
      <c r="A136" s="37">
        <v>38</v>
      </c>
      <c r="B136" s="20" t="s">
        <v>203</v>
      </c>
      <c r="C136" s="15" t="s">
        <v>59</v>
      </c>
      <c r="D136" s="37">
        <v>108</v>
      </c>
      <c r="E136" s="20"/>
      <c r="F136" s="18"/>
      <c r="G136" s="19" t="s">
        <v>206</v>
      </c>
    </row>
    <row r="137" s="74" customFormat="1" customHeight="1" spans="1:7">
      <c r="A137" s="37"/>
      <c r="B137" s="20" t="s">
        <v>142</v>
      </c>
      <c r="C137" s="20"/>
      <c r="D137" s="37"/>
      <c r="E137" s="20"/>
      <c r="F137" s="18"/>
      <c r="G137" s="19"/>
    </row>
    <row r="138" s="73" customFormat="1" customHeight="1" spans="1:7">
      <c r="A138" s="46" t="s">
        <v>207</v>
      </c>
      <c r="B138" s="47" t="s">
        <v>208</v>
      </c>
      <c r="C138" s="48"/>
      <c r="D138" s="48"/>
      <c r="E138" s="48"/>
      <c r="F138" s="48"/>
      <c r="G138" s="49"/>
    </row>
    <row r="139" s="73" customFormat="1" customHeight="1" spans="1:7">
      <c r="A139" s="37">
        <v>1</v>
      </c>
      <c r="B139" s="20" t="s">
        <v>22</v>
      </c>
      <c r="C139" s="15" t="s">
        <v>23</v>
      </c>
      <c r="D139" s="37">
        <v>7300</v>
      </c>
      <c r="E139" s="20"/>
      <c r="F139" s="18"/>
      <c r="G139" s="19"/>
    </row>
    <row r="140" customHeight="1" spans="1:7">
      <c r="A140" s="37">
        <v>2</v>
      </c>
      <c r="B140" s="20" t="s">
        <v>209</v>
      </c>
      <c r="C140" s="15" t="s">
        <v>59</v>
      </c>
      <c r="D140" s="20">
        <v>180</v>
      </c>
      <c r="E140" s="20"/>
      <c r="F140" s="18"/>
      <c r="G140" s="19" t="s">
        <v>206</v>
      </c>
    </row>
    <row r="141" s="1" customFormat="1" customHeight="1" spans="1:7">
      <c r="A141" s="37">
        <v>3</v>
      </c>
      <c r="B141" s="20" t="s">
        <v>210</v>
      </c>
      <c r="C141" s="15" t="s">
        <v>59</v>
      </c>
      <c r="D141" s="20">
        <v>240</v>
      </c>
      <c r="E141" s="20"/>
      <c r="F141" s="18"/>
      <c r="G141" s="19" t="s">
        <v>211</v>
      </c>
    </row>
    <row r="142" s="1" customFormat="1" customHeight="1" spans="1:7">
      <c r="A142" s="37">
        <v>4</v>
      </c>
      <c r="B142" s="20" t="s">
        <v>210</v>
      </c>
      <c r="C142" s="15" t="s">
        <v>59</v>
      </c>
      <c r="D142" s="20">
        <v>150</v>
      </c>
      <c r="E142" s="20"/>
      <c r="F142" s="18"/>
      <c r="G142" s="19" t="s">
        <v>212</v>
      </c>
    </row>
    <row r="143" s="1" customFormat="1" customHeight="1" spans="1:7">
      <c r="A143" s="37">
        <v>5</v>
      </c>
      <c r="B143" s="20" t="s">
        <v>213</v>
      </c>
      <c r="C143" s="15" t="s">
        <v>59</v>
      </c>
      <c r="D143" s="20">
        <v>130</v>
      </c>
      <c r="E143" s="20"/>
      <c r="F143" s="18"/>
      <c r="G143" s="19" t="s">
        <v>214</v>
      </c>
    </row>
    <row r="144" s="1" customFormat="1" customHeight="1" spans="1:7">
      <c r="A144" s="37">
        <v>6</v>
      </c>
      <c r="B144" s="20" t="s">
        <v>213</v>
      </c>
      <c r="C144" s="15" t="s">
        <v>59</v>
      </c>
      <c r="D144" s="20">
        <v>180</v>
      </c>
      <c r="E144" s="20"/>
      <c r="F144" s="18"/>
      <c r="G144" s="19" t="s">
        <v>215</v>
      </c>
    </row>
    <row r="145" s="74" customFormat="1" customHeight="1" spans="1:7">
      <c r="A145" s="37"/>
      <c r="B145" s="86" t="s">
        <v>142</v>
      </c>
      <c r="C145" s="87"/>
      <c r="D145" s="88"/>
      <c r="E145" s="88"/>
      <c r="F145" s="89"/>
      <c r="G145" s="90"/>
    </row>
    <row r="146" s="73" customFormat="1" customHeight="1" spans="1:7">
      <c r="A146" s="46" t="s">
        <v>216</v>
      </c>
      <c r="B146" s="47" t="s">
        <v>217</v>
      </c>
      <c r="C146" s="48"/>
      <c r="D146" s="48"/>
      <c r="E146" s="48"/>
      <c r="F146" s="48"/>
      <c r="G146" s="49"/>
    </row>
    <row r="147" s="1" customFormat="1" customHeight="1" spans="1:7">
      <c r="A147" s="37">
        <v>1</v>
      </c>
      <c r="B147" s="20" t="s">
        <v>218</v>
      </c>
      <c r="C147" s="15" t="s">
        <v>59</v>
      </c>
      <c r="D147" s="20">
        <v>30</v>
      </c>
      <c r="E147" s="20"/>
      <c r="F147" s="18"/>
      <c r="G147" s="19" t="s">
        <v>219</v>
      </c>
    </row>
    <row r="148" s="1" customFormat="1" customHeight="1" spans="1:7">
      <c r="A148" s="37">
        <v>2</v>
      </c>
      <c r="B148" s="20" t="s">
        <v>220</v>
      </c>
      <c r="C148" s="15" t="s">
        <v>59</v>
      </c>
      <c r="D148" s="20">
        <v>30</v>
      </c>
      <c r="E148" s="20"/>
      <c r="F148" s="18"/>
      <c r="G148" s="19" t="s">
        <v>221</v>
      </c>
    </row>
    <row r="149" s="1" customFormat="1" customHeight="1" spans="1:7">
      <c r="A149" s="37">
        <v>3</v>
      </c>
      <c r="B149" s="20" t="s">
        <v>173</v>
      </c>
      <c r="C149" s="15" t="s">
        <v>71</v>
      </c>
      <c r="D149" s="20">
        <v>1</v>
      </c>
      <c r="E149" s="20"/>
      <c r="F149" s="18"/>
      <c r="G149" s="19"/>
    </row>
    <row r="150" s="1" customFormat="1" customHeight="1" spans="1:7">
      <c r="A150" s="37">
        <v>4</v>
      </c>
      <c r="B150" s="20" t="s">
        <v>61</v>
      </c>
      <c r="C150" s="15" t="s">
        <v>62</v>
      </c>
      <c r="D150" s="20">
        <v>4</v>
      </c>
      <c r="E150" s="20"/>
      <c r="F150" s="18"/>
      <c r="G150" s="19" t="s">
        <v>222</v>
      </c>
    </row>
    <row r="151" s="1" customFormat="1" customHeight="1" spans="1:7">
      <c r="A151" s="37">
        <v>5</v>
      </c>
      <c r="B151" s="20" t="s">
        <v>223</v>
      </c>
      <c r="C151" s="15" t="s">
        <v>59</v>
      </c>
      <c r="D151" s="20">
        <v>100</v>
      </c>
      <c r="E151" s="20"/>
      <c r="F151" s="18"/>
      <c r="G151" s="19" t="s">
        <v>224</v>
      </c>
    </row>
    <row r="152" s="1" customFormat="1" customHeight="1" spans="1:7">
      <c r="A152" s="37">
        <v>6</v>
      </c>
      <c r="B152" s="20" t="s">
        <v>223</v>
      </c>
      <c r="C152" s="15" t="s">
        <v>59</v>
      </c>
      <c r="D152" s="20">
        <f>80*2</f>
        <v>160</v>
      </c>
      <c r="E152" s="20"/>
      <c r="F152" s="18"/>
      <c r="G152" s="19" t="s">
        <v>225</v>
      </c>
    </row>
    <row r="153" s="1" customFormat="1" customHeight="1" spans="1:7">
      <c r="A153" s="37">
        <v>7</v>
      </c>
      <c r="B153" s="20" t="s">
        <v>213</v>
      </c>
      <c r="C153" s="15" t="s">
        <v>59</v>
      </c>
      <c r="D153" s="20">
        <f>200</f>
        <v>200</v>
      </c>
      <c r="E153" s="20"/>
      <c r="F153" s="18"/>
      <c r="G153" s="19" t="s">
        <v>214</v>
      </c>
    </row>
    <row r="154" s="1" customFormat="1" customHeight="1" spans="1:7">
      <c r="A154" s="37">
        <v>8</v>
      </c>
      <c r="B154" s="20" t="s">
        <v>213</v>
      </c>
      <c r="C154" s="15" t="s">
        <v>59</v>
      </c>
      <c r="D154" s="20">
        <v>700</v>
      </c>
      <c r="E154" s="20"/>
      <c r="F154" s="18"/>
      <c r="G154" s="19" t="s">
        <v>215</v>
      </c>
    </row>
    <row r="155" s="1" customFormat="1" customHeight="1" spans="1:7">
      <c r="A155" s="37">
        <v>9</v>
      </c>
      <c r="B155" s="20" t="s">
        <v>226</v>
      </c>
      <c r="C155" s="15" t="s">
        <v>59</v>
      </c>
      <c r="D155" s="20">
        <v>1200</v>
      </c>
      <c r="E155" s="20"/>
      <c r="F155" s="18"/>
      <c r="G155" s="19" t="s">
        <v>227</v>
      </c>
    </row>
    <row r="156" s="1" customFormat="1" customHeight="1" spans="1:7">
      <c r="A156" s="37">
        <v>10</v>
      </c>
      <c r="B156" s="20" t="s">
        <v>228</v>
      </c>
      <c r="C156" s="15" t="s">
        <v>59</v>
      </c>
      <c r="D156" s="20">
        <v>330</v>
      </c>
      <c r="E156" s="20"/>
      <c r="F156" s="18"/>
      <c r="G156" s="19" t="s">
        <v>229</v>
      </c>
    </row>
    <row r="157" s="1" customFormat="1" customHeight="1" spans="1:7">
      <c r="A157" s="37">
        <v>11</v>
      </c>
      <c r="B157" s="20" t="s">
        <v>228</v>
      </c>
      <c r="C157" s="15" t="s">
        <v>59</v>
      </c>
      <c r="D157" s="20">
        <v>110</v>
      </c>
      <c r="E157" s="20"/>
      <c r="F157" s="18"/>
      <c r="G157" s="19" t="s">
        <v>230</v>
      </c>
    </row>
    <row r="158" s="1" customFormat="1" customHeight="1" spans="1:7">
      <c r="A158" s="37">
        <v>12</v>
      </c>
      <c r="B158" s="20" t="s">
        <v>231</v>
      </c>
      <c r="C158" s="15" t="s">
        <v>59</v>
      </c>
      <c r="D158" s="20">
        <v>25</v>
      </c>
      <c r="E158" s="20"/>
      <c r="F158" s="18"/>
      <c r="G158" s="19" t="s">
        <v>232</v>
      </c>
    </row>
    <row r="159" s="1" customFormat="1" customHeight="1" spans="1:7">
      <c r="A159" s="37">
        <v>13</v>
      </c>
      <c r="B159" s="20" t="s">
        <v>233</v>
      </c>
      <c r="C159" s="15" t="s">
        <v>65</v>
      </c>
      <c r="D159" s="20">
        <v>7</v>
      </c>
      <c r="E159" s="20"/>
      <c r="F159" s="18"/>
      <c r="G159" s="19" t="s">
        <v>234</v>
      </c>
    </row>
    <row r="160" s="1" customFormat="1" customHeight="1" spans="1:7">
      <c r="A160" s="37">
        <v>14</v>
      </c>
      <c r="B160" s="20" t="s">
        <v>122</v>
      </c>
      <c r="C160" s="15" t="s">
        <v>65</v>
      </c>
      <c r="D160" s="20">
        <v>85</v>
      </c>
      <c r="E160" s="20"/>
      <c r="F160" s="18"/>
      <c r="G160" s="19" t="s">
        <v>235</v>
      </c>
    </row>
    <row r="161" s="1" customFormat="1" customHeight="1" spans="1:7">
      <c r="A161" s="37">
        <v>15</v>
      </c>
      <c r="B161" s="20" t="s">
        <v>236</v>
      </c>
      <c r="C161" s="15" t="s">
        <v>62</v>
      </c>
      <c r="D161" s="20">
        <v>90</v>
      </c>
      <c r="E161" s="20"/>
      <c r="F161" s="18"/>
      <c r="G161" s="19" t="s">
        <v>237</v>
      </c>
    </row>
    <row r="162" s="1" customFormat="1" customHeight="1" spans="1:7">
      <c r="A162" s="37">
        <v>16</v>
      </c>
      <c r="B162" s="20" t="s">
        <v>236</v>
      </c>
      <c r="C162" s="15" t="s">
        <v>62</v>
      </c>
      <c r="D162" s="20">
        <v>40</v>
      </c>
      <c r="E162" s="20"/>
      <c r="F162" s="18"/>
      <c r="G162" s="19" t="s">
        <v>238</v>
      </c>
    </row>
    <row r="163" s="1" customFormat="1" customHeight="1" spans="1:7">
      <c r="A163" s="37">
        <v>17</v>
      </c>
      <c r="B163" s="20" t="s">
        <v>137</v>
      </c>
      <c r="C163" s="15" t="s">
        <v>62</v>
      </c>
      <c r="D163" s="20">
        <v>15</v>
      </c>
      <c r="E163" s="20"/>
      <c r="F163" s="18"/>
      <c r="G163" s="19"/>
    </row>
    <row r="164" s="1" customFormat="1" customHeight="1" spans="1:7">
      <c r="A164" s="37">
        <v>18</v>
      </c>
      <c r="B164" s="20" t="s">
        <v>239</v>
      </c>
      <c r="C164" s="15" t="s">
        <v>59</v>
      </c>
      <c r="D164" s="20">
        <v>200</v>
      </c>
      <c r="E164" s="20"/>
      <c r="F164" s="18"/>
      <c r="G164" s="19" t="s">
        <v>240</v>
      </c>
    </row>
    <row r="165" s="1" customFormat="1" customHeight="1" spans="1:7">
      <c r="A165" s="37">
        <v>19</v>
      </c>
      <c r="B165" s="20" t="s">
        <v>241</v>
      </c>
      <c r="C165" s="15" t="s">
        <v>59</v>
      </c>
      <c r="D165" s="20">
        <v>540</v>
      </c>
      <c r="E165" s="20"/>
      <c r="F165" s="18"/>
      <c r="G165" s="19" t="s">
        <v>242</v>
      </c>
    </row>
    <row r="166" s="1" customFormat="1" customHeight="1" spans="1:7">
      <c r="A166" s="37">
        <v>20</v>
      </c>
      <c r="B166" s="20" t="s">
        <v>243</v>
      </c>
      <c r="C166" s="15" t="s">
        <v>59</v>
      </c>
      <c r="D166" s="20">
        <v>40</v>
      </c>
      <c r="E166" s="20"/>
      <c r="F166" s="18"/>
      <c r="G166" s="19" t="s">
        <v>244</v>
      </c>
    </row>
    <row r="167" s="1" customFormat="1" customHeight="1" spans="1:7">
      <c r="A167" s="37">
        <v>21</v>
      </c>
      <c r="B167" s="20" t="s">
        <v>245</v>
      </c>
      <c r="C167" s="15" t="s">
        <v>62</v>
      </c>
      <c r="D167" s="20">
        <v>350</v>
      </c>
      <c r="E167" s="20"/>
      <c r="F167" s="18"/>
      <c r="G167" s="19"/>
    </row>
    <row r="168" s="1" customFormat="1" customHeight="1" spans="1:7">
      <c r="A168" s="37">
        <v>22</v>
      </c>
      <c r="B168" s="20" t="s">
        <v>246</v>
      </c>
      <c r="C168" s="15" t="s">
        <v>62</v>
      </c>
      <c r="D168" s="20">
        <v>400</v>
      </c>
      <c r="E168" s="20"/>
      <c r="F168" s="18"/>
      <c r="G168" s="19" t="s">
        <v>247</v>
      </c>
    </row>
    <row r="169" customHeight="1" spans="1:7">
      <c r="A169" s="37"/>
      <c r="B169" s="91" t="s">
        <v>142</v>
      </c>
      <c r="C169" s="91"/>
      <c r="D169" s="92"/>
      <c r="E169" s="91"/>
      <c r="F169" s="93"/>
      <c r="G169" s="94"/>
    </row>
    <row r="170" s="73" customFormat="1" customHeight="1" spans="1:7">
      <c r="A170" s="53" t="s">
        <v>207</v>
      </c>
      <c r="B170" s="80" t="s">
        <v>248</v>
      </c>
      <c r="C170" s="95"/>
      <c r="D170" s="96"/>
      <c r="E170" s="95"/>
      <c r="F170" s="97"/>
      <c r="G170" s="82"/>
    </row>
    <row r="171" customHeight="1" spans="1:7">
      <c r="A171" s="11">
        <v>1</v>
      </c>
      <c r="B171" s="98" t="s">
        <v>249</v>
      </c>
      <c r="C171" s="98" t="s">
        <v>59</v>
      </c>
      <c r="D171" s="99">
        <v>5000</v>
      </c>
      <c r="E171" s="98"/>
      <c r="F171" s="100"/>
      <c r="G171" s="101" t="s">
        <v>250</v>
      </c>
    </row>
    <row r="172" customHeight="1" spans="1:7">
      <c r="A172" s="11">
        <v>2</v>
      </c>
      <c r="B172" s="102" t="s">
        <v>251</v>
      </c>
      <c r="C172" s="102" t="s">
        <v>59</v>
      </c>
      <c r="D172" s="103">
        <v>3000</v>
      </c>
      <c r="E172" s="104"/>
      <c r="F172" s="18"/>
      <c r="G172" s="105" t="s">
        <v>252</v>
      </c>
    </row>
    <row r="173" customHeight="1" spans="1:7">
      <c r="A173" s="11">
        <v>3</v>
      </c>
      <c r="B173" s="106" t="s">
        <v>253</v>
      </c>
      <c r="C173" s="106" t="s">
        <v>62</v>
      </c>
      <c r="D173" s="107">
        <v>5</v>
      </c>
      <c r="E173" s="106"/>
      <c r="F173" s="18"/>
      <c r="G173" s="108" t="s">
        <v>254</v>
      </c>
    </row>
    <row r="174" customHeight="1" spans="1:7">
      <c r="A174" s="11">
        <v>4</v>
      </c>
      <c r="B174" s="102" t="s">
        <v>255</v>
      </c>
      <c r="C174" s="106" t="s">
        <v>62</v>
      </c>
      <c r="D174" s="107">
        <v>4</v>
      </c>
      <c r="E174" s="106"/>
      <c r="F174" s="18"/>
      <c r="G174" s="109" t="s">
        <v>256</v>
      </c>
    </row>
    <row r="175" customHeight="1" spans="1:7">
      <c r="A175" s="11">
        <v>5</v>
      </c>
      <c r="B175" s="106" t="s">
        <v>257</v>
      </c>
      <c r="C175" s="106" t="s">
        <v>258</v>
      </c>
      <c r="D175" s="107">
        <v>95</v>
      </c>
      <c r="E175" s="106"/>
      <c r="F175" s="18"/>
      <c r="G175" s="110" t="s">
        <v>259</v>
      </c>
    </row>
    <row r="176" customHeight="1" spans="1:7">
      <c r="A176" s="11">
        <v>6</v>
      </c>
      <c r="B176" s="106" t="s">
        <v>260</v>
      </c>
      <c r="C176" s="106" t="s">
        <v>62</v>
      </c>
      <c r="D176" s="107">
        <v>95</v>
      </c>
      <c r="E176" s="106"/>
      <c r="F176" s="18"/>
      <c r="G176" s="110" t="s">
        <v>261</v>
      </c>
    </row>
    <row r="177" customHeight="1" spans="1:7">
      <c r="A177" s="11">
        <v>7</v>
      </c>
      <c r="B177" s="15" t="s">
        <v>262</v>
      </c>
      <c r="C177" s="15" t="s">
        <v>258</v>
      </c>
      <c r="D177" s="15">
        <v>5</v>
      </c>
      <c r="E177" s="18"/>
      <c r="F177" s="18"/>
      <c r="G177" s="111" t="s">
        <v>263</v>
      </c>
    </row>
    <row r="178" customHeight="1" spans="1:7">
      <c r="A178" s="11">
        <v>8</v>
      </c>
      <c r="B178" s="106" t="s">
        <v>264</v>
      </c>
      <c r="C178" s="106" t="s">
        <v>62</v>
      </c>
      <c r="D178" s="107">
        <v>6</v>
      </c>
      <c r="E178" s="106"/>
      <c r="F178" s="18"/>
      <c r="G178" s="110" t="s">
        <v>265</v>
      </c>
    </row>
    <row r="179" customHeight="1" spans="1:7">
      <c r="A179" s="11">
        <v>9</v>
      </c>
      <c r="B179" s="106" t="s">
        <v>266</v>
      </c>
      <c r="C179" s="106" t="s">
        <v>71</v>
      </c>
      <c r="D179" s="107">
        <v>1</v>
      </c>
      <c r="E179" s="106"/>
      <c r="F179" s="18"/>
      <c r="G179" s="110"/>
    </row>
    <row r="180" customHeight="1" spans="1:7">
      <c r="A180" s="11"/>
      <c r="B180" s="12" t="s">
        <v>142</v>
      </c>
      <c r="C180" s="12"/>
      <c r="D180" s="83"/>
      <c r="E180" s="12"/>
      <c r="F180" s="18"/>
      <c r="G180" s="14"/>
    </row>
    <row r="181" s="73" customFormat="1" customHeight="1" spans="1:7">
      <c r="A181" s="84" t="s">
        <v>267</v>
      </c>
      <c r="B181" s="112" t="s">
        <v>268</v>
      </c>
      <c r="C181" s="113"/>
      <c r="D181" s="113"/>
      <c r="E181" s="113"/>
      <c r="F181" s="113"/>
      <c r="G181" s="114"/>
    </row>
    <row r="182" customHeight="1" spans="1:7">
      <c r="A182" s="115">
        <v>1</v>
      </c>
      <c r="B182" s="37" t="s">
        <v>269</v>
      </c>
      <c r="C182" s="37" t="s">
        <v>23</v>
      </c>
      <c r="D182" s="107">
        <v>9400</v>
      </c>
      <c r="E182" s="106"/>
      <c r="F182" s="106"/>
      <c r="G182" s="19" t="s">
        <v>270</v>
      </c>
    </row>
    <row r="183" customHeight="1" spans="1:7">
      <c r="A183" s="115">
        <v>2</v>
      </c>
      <c r="B183" s="37" t="s">
        <v>271</v>
      </c>
      <c r="C183" s="37" t="s">
        <v>272</v>
      </c>
      <c r="D183" s="107">
        <v>9400</v>
      </c>
      <c r="E183" s="106"/>
      <c r="F183" s="106"/>
      <c r="G183" s="19" t="s">
        <v>273</v>
      </c>
    </row>
    <row r="184" customHeight="1" spans="1:7">
      <c r="A184" s="115">
        <v>3</v>
      </c>
      <c r="B184" s="37" t="s">
        <v>274</v>
      </c>
      <c r="C184" s="37" t="s">
        <v>272</v>
      </c>
      <c r="D184" s="107">
        <v>9400</v>
      </c>
      <c r="E184" s="106"/>
      <c r="F184" s="106"/>
      <c r="G184" s="19" t="s">
        <v>275</v>
      </c>
    </row>
    <row r="185" customHeight="1" spans="1:7">
      <c r="A185" s="115">
        <v>4</v>
      </c>
      <c r="B185" s="37" t="s">
        <v>276</v>
      </c>
      <c r="C185" s="37" t="s">
        <v>272</v>
      </c>
      <c r="D185" s="107">
        <v>9400</v>
      </c>
      <c r="E185" s="106"/>
      <c r="F185" s="106"/>
      <c r="G185" s="19" t="s">
        <v>277</v>
      </c>
    </row>
    <row r="186" customHeight="1" spans="1:7">
      <c r="A186" s="115">
        <v>5</v>
      </c>
      <c r="B186" s="37" t="s">
        <v>278</v>
      </c>
      <c r="C186" s="37" t="s">
        <v>23</v>
      </c>
      <c r="D186" s="107">
        <v>9400</v>
      </c>
      <c r="E186" s="106"/>
      <c r="F186" s="106"/>
      <c r="G186" s="19" t="s">
        <v>279</v>
      </c>
    </row>
    <row r="187" customHeight="1" spans="1:7">
      <c r="A187" s="115">
        <v>6</v>
      </c>
      <c r="B187" s="115" t="s">
        <v>280</v>
      </c>
      <c r="C187" s="115" t="s">
        <v>71</v>
      </c>
      <c r="D187" s="107">
        <v>1</v>
      </c>
      <c r="E187" s="106"/>
      <c r="F187" s="106"/>
      <c r="G187" s="116" t="s">
        <v>281</v>
      </c>
    </row>
    <row r="188" customHeight="1" spans="1:7">
      <c r="A188" s="15"/>
      <c r="B188" s="106" t="s">
        <v>142</v>
      </c>
      <c r="C188" s="106"/>
      <c r="D188" s="107"/>
      <c r="E188" s="106"/>
      <c r="F188" s="106"/>
      <c r="G188" s="110"/>
    </row>
    <row r="189" customHeight="1" spans="1:7">
      <c r="A189" s="8"/>
      <c r="B189" s="9"/>
      <c r="C189" s="9"/>
      <c r="D189" s="23"/>
      <c r="E189" s="23" t="s">
        <v>19</v>
      </c>
      <c r="F189" s="24"/>
      <c r="G189" s="117"/>
    </row>
    <row r="190" customHeight="1" spans="1:7">
      <c r="A190" s="8"/>
      <c r="B190" s="9"/>
      <c r="C190" s="9"/>
      <c r="D190" s="23"/>
      <c r="E190" s="23" t="s">
        <v>12</v>
      </c>
      <c r="F190" s="24"/>
      <c r="G190" s="26"/>
    </row>
    <row r="191" customHeight="1" spans="1:7">
      <c r="A191" s="8"/>
      <c r="B191" s="9"/>
      <c r="C191" s="9"/>
      <c r="D191" s="23"/>
      <c r="E191" s="23" t="s">
        <v>282</v>
      </c>
      <c r="F191" s="24"/>
      <c r="G191" s="26"/>
    </row>
  </sheetData>
  <mergeCells count="1">
    <mergeCell ref="A1:G1"/>
  </mergeCells>
  <conditionalFormatting sqref="C182:C186">
    <cfRule type="expression" dxfId="0" priority="1" stopIfTrue="1">
      <formula>"灯"</formula>
    </cfRule>
  </conditionalFormatting>
  <pageMargins left="0.511805555555556" right="0.354166666666667" top="0.432638888888889" bottom="0.275" header="0.314583333333333" footer="0.196527777777778"/>
  <pageSetup paperSize="9" scale="8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zoomScale="85" zoomScaleNormal="85" workbookViewId="0">
      <pane ySplit="2" topLeftCell="A83" activePane="bottomLeft" state="frozen"/>
      <selection/>
      <selection pane="bottomLeft" activeCell="J87" sqref="J87"/>
    </sheetView>
  </sheetViews>
  <sheetFormatPr defaultColWidth="9" defaultRowHeight="27" customHeight="1" outlineLevelCol="6"/>
  <cols>
    <col min="1" max="1" width="7.75" style="28" customWidth="1"/>
    <col min="2" max="2" width="26.925" style="28" customWidth="1"/>
    <col min="3" max="3" width="8.5" style="28" customWidth="1"/>
    <col min="4" max="4" width="12.55" style="32" customWidth="1"/>
    <col min="5" max="5" width="13.925" style="33" customWidth="1"/>
    <col min="6" max="6" width="20.5166666666667" style="33" customWidth="1"/>
    <col min="7" max="7" width="79.725" style="34" customWidth="1"/>
    <col min="8" max="16384" width="9" style="28"/>
  </cols>
  <sheetData>
    <row r="1" s="27" customFormat="1" ht="40" customHeight="1" spans="1:7">
      <c r="A1" s="5" t="s">
        <v>283</v>
      </c>
      <c r="B1" s="5"/>
      <c r="C1" s="5"/>
      <c r="D1" s="35"/>
      <c r="E1" s="5"/>
      <c r="F1" s="5"/>
      <c r="G1" s="7"/>
    </row>
    <row r="2" s="28" customFormat="1" customHeight="1" spans="1:7">
      <c r="A2" s="36" t="s">
        <v>1</v>
      </c>
      <c r="B2" s="20" t="s">
        <v>15</v>
      </c>
      <c r="C2" s="20" t="s">
        <v>16</v>
      </c>
      <c r="D2" s="37" t="s">
        <v>17</v>
      </c>
      <c r="E2" s="20" t="s">
        <v>18</v>
      </c>
      <c r="F2" s="20" t="s">
        <v>19</v>
      </c>
      <c r="G2" s="22" t="s">
        <v>20</v>
      </c>
    </row>
    <row r="3" s="29" customFormat="1" customHeight="1" spans="1:7">
      <c r="A3" s="38" t="s">
        <v>5</v>
      </c>
      <c r="B3" s="39" t="s">
        <v>21</v>
      </c>
      <c r="C3" s="39"/>
      <c r="D3" s="39"/>
      <c r="E3" s="39"/>
      <c r="F3" s="39"/>
      <c r="G3" s="39"/>
    </row>
    <row r="4" s="28" customFormat="1" customHeight="1" spans="1:7">
      <c r="A4" s="36">
        <v>1</v>
      </c>
      <c r="B4" s="40" t="s">
        <v>177</v>
      </c>
      <c r="C4" s="40" t="s">
        <v>23</v>
      </c>
      <c r="D4" s="40">
        <f>(9.3*2+68+14.5+4.9)*5</f>
        <v>530</v>
      </c>
      <c r="E4" s="41"/>
      <c r="F4" s="41"/>
      <c r="G4" s="42" t="s">
        <v>47</v>
      </c>
    </row>
    <row r="5" s="28" customFormat="1" customHeight="1" spans="1:7">
      <c r="A5" s="36">
        <v>2</v>
      </c>
      <c r="B5" s="40" t="s">
        <v>284</v>
      </c>
      <c r="C5" s="40" t="s">
        <v>23</v>
      </c>
      <c r="D5" s="40">
        <f>(4.9+3.1+2.9+2.3)*5</f>
        <v>66</v>
      </c>
      <c r="E5" s="41"/>
      <c r="F5" s="41"/>
      <c r="G5" s="42" t="s">
        <v>285</v>
      </c>
    </row>
    <row r="6" s="28" customFormat="1" customHeight="1" spans="1:7">
      <c r="A6" s="36">
        <v>3</v>
      </c>
      <c r="B6" s="40" t="s">
        <v>180</v>
      </c>
      <c r="C6" s="40" t="s">
        <v>23</v>
      </c>
      <c r="D6" s="40">
        <f>30*5</f>
        <v>150</v>
      </c>
      <c r="E6" s="41"/>
      <c r="F6" s="41"/>
      <c r="G6" s="42" t="s">
        <v>25</v>
      </c>
    </row>
    <row r="7" s="28" customFormat="1" customHeight="1" spans="1:7">
      <c r="A7" s="36">
        <v>4</v>
      </c>
      <c r="B7" s="40" t="s">
        <v>286</v>
      </c>
      <c r="C7" s="40" t="s">
        <v>27</v>
      </c>
      <c r="D7" s="40">
        <v>1</v>
      </c>
      <c r="E7" s="41"/>
      <c r="F7" s="41"/>
      <c r="G7" s="42" t="s">
        <v>32</v>
      </c>
    </row>
    <row r="8" s="28" customFormat="1" customHeight="1" spans="1:7">
      <c r="A8" s="36">
        <v>5</v>
      </c>
      <c r="B8" s="40" t="s">
        <v>26</v>
      </c>
      <c r="C8" s="40" t="s">
        <v>27</v>
      </c>
      <c r="D8" s="40">
        <v>1</v>
      </c>
      <c r="E8" s="41"/>
      <c r="F8" s="41"/>
      <c r="G8" s="42" t="s">
        <v>28</v>
      </c>
    </row>
    <row r="9" s="28" customFormat="1" customHeight="1" spans="1:7">
      <c r="A9" s="36">
        <v>6</v>
      </c>
      <c r="B9" s="40" t="s">
        <v>30</v>
      </c>
      <c r="C9" s="40" t="s">
        <v>27</v>
      </c>
      <c r="D9" s="40">
        <v>1</v>
      </c>
      <c r="E9" s="41"/>
      <c r="F9" s="41"/>
      <c r="G9" s="42" t="s">
        <v>287</v>
      </c>
    </row>
    <row r="10" s="28" customFormat="1" customHeight="1" spans="1:7">
      <c r="A10" s="36">
        <v>7</v>
      </c>
      <c r="B10" s="40" t="s">
        <v>45</v>
      </c>
      <c r="C10" s="40" t="s">
        <v>23</v>
      </c>
      <c r="D10" s="40">
        <f>50*5*2</f>
        <v>500</v>
      </c>
      <c r="E10" s="41"/>
      <c r="F10" s="41"/>
      <c r="G10" s="42" t="s">
        <v>46</v>
      </c>
    </row>
    <row r="11" s="28" customFormat="1" customHeight="1" spans="1:7">
      <c r="A11" s="36">
        <v>8</v>
      </c>
      <c r="B11" s="40" t="s">
        <v>288</v>
      </c>
      <c r="C11" s="40" t="s">
        <v>23</v>
      </c>
      <c r="D11" s="40">
        <f>35*5*2</f>
        <v>350</v>
      </c>
      <c r="E11" s="41"/>
      <c r="F11" s="41"/>
      <c r="G11" s="42"/>
    </row>
    <row r="12" s="28" customFormat="1" customHeight="1" spans="1:7">
      <c r="A12" s="36">
        <v>9</v>
      </c>
      <c r="B12" s="40" t="s">
        <v>289</v>
      </c>
      <c r="C12" s="40" t="s">
        <v>23</v>
      </c>
      <c r="D12" s="40">
        <f>1*0.3*2</f>
        <v>0.6</v>
      </c>
      <c r="E12" s="41"/>
      <c r="F12" s="41"/>
      <c r="G12" s="42" t="s">
        <v>290</v>
      </c>
    </row>
    <row r="13" s="28" customFormat="1" customHeight="1" spans="1:7">
      <c r="A13" s="36">
        <v>10</v>
      </c>
      <c r="B13" s="40" t="s">
        <v>291</v>
      </c>
      <c r="C13" s="40" t="s">
        <v>62</v>
      </c>
      <c r="D13" s="15">
        <v>8</v>
      </c>
      <c r="E13" s="43"/>
      <c r="F13" s="41"/>
      <c r="G13" s="42" t="s">
        <v>292</v>
      </c>
    </row>
    <row r="14" s="28" customFormat="1" customHeight="1" spans="1:7">
      <c r="A14" s="36">
        <v>11</v>
      </c>
      <c r="B14" s="15" t="s">
        <v>293</v>
      </c>
      <c r="C14" s="15" t="s">
        <v>62</v>
      </c>
      <c r="D14" s="15">
        <v>3</v>
      </c>
      <c r="E14" s="18"/>
      <c r="F14" s="18"/>
      <c r="G14" s="19" t="s">
        <v>294</v>
      </c>
    </row>
    <row r="15" s="28" customFormat="1" customHeight="1" spans="1:7">
      <c r="A15" s="36">
        <v>12</v>
      </c>
      <c r="B15" s="15" t="s">
        <v>58</v>
      </c>
      <c r="C15" s="15" t="s">
        <v>59</v>
      </c>
      <c r="D15" s="15">
        <v>50</v>
      </c>
      <c r="E15" s="18"/>
      <c r="F15" s="18"/>
      <c r="G15" s="19" t="s">
        <v>295</v>
      </c>
    </row>
    <row r="16" s="28" customFormat="1" customHeight="1" spans="1:7">
      <c r="A16" s="36">
        <v>13</v>
      </c>
      <c r="B16" s="40" t="s">
        <v>60</v>
      </c>
      <c r="C16" s="40" t="s">
        <v>59</v>
      </c>
      <c r="D16" s="40">
        <v>50</v>
      </c>
      <c r="E16" s="41"/>
      <c r="F16" s="41"/>
      <c r="G16" s="42" t="s">
        <v>296</v>
      </c>
    </row>
    <row r="17" s="28" customFormat="1" customHeight="1" spans="1:7">
      <c r="A17" s="36">
        <v>14</v>
      </c>
      <c r="B17" s="40" t="s">
        <v>70</v>
      </c>
      <c r="C17" s="40" t="s">
        <v>71</v>
      </c>
      <c r="D17" s="40">
        <v>1</v>
      </c>
      <c r="E17" s="41"/>
      <c r="F17" s="41"/>
      <c r="G17" s="42" t="s">
        <v>72</v>
      </c>
    </row>
    <row r="18" s="28" customFormat="1" customHeight="1" spans="1:7">
      <c r="A18" s="36">
        <v>15</v>
      </c>
      <c r="B18" s="40" t="s">
        <v>77</v>
      </c>
      <c r="C18" s="40" t="s">
        <v>71</v>
      </c>
      <c r="D18" s="40">
        <v>1</v>
      </c>
      <c r="E18" s="41"/>
      <c r="F18" s="41"/>
      <c r="G18" s="42" t="s">
        <v>78</v>
      </c>
    </row>
    <row r="19" s="28" customFormat="1" customHeight="1" spans="1:7">
      <c r="A19" s="36">
        <v>16</v>
      </c>
      <c r="B19" s="40" t="s">
        <v>297</v>
      </c>
      <c r="C19" s="40" t="s">
        <v>65</v>
      </c>
      <c r="D19" s="40">
        <v>2</v>
      </c>
      <c r="E19" s="41"/>
      <c r="F19" s="41"/>
      <c r="G19" s="42" t="s">
        <v>68</v>
      </c>
    </row>
    <row r="20" s="28" customFormat="1" customHeight="1" spans="1:7">
      <c r="A20" s="36">
        <v>17</v>
      </c>
      <c r="B20" s="40" t="s">
        <v>298</v>
      </c>
      <c r="C20" s="40" t="s">
        <v>65</v>
      </c>
      <c r="D20" s="40">
        <v>1</v>
      </c>
      <c r="E20" s="41"/>
      <c r="F20" s="41"/>
      <c r="G20" s="42" t="s">
        <v>68</v>
      </c>
    </row>
    <row r="21" s="28" customFormat="1" customHeight="1" spans="1:7">
      <c r="A21" s="36">
        <v>18</v>
      </c>
      <c r="B21" s="40" t="s">
        <v>299</v>
      </c>
      <c r="C21" s="40" t="s">
        <v>65</v>
      </c>
      <c r="D21" s="40">
        <v>4</v>
      </c>
      <c r="E21" s="41"/>
      <c r="F21" s="41"/>
      <c r="G21" s="42" t="s">
        <v>68</v>
      </c>
    </row>
    <row r="22" s="28" customFormat="1" customHeight="1" spans="1:7">
      <c r="A22" s="36">
        <v>19</v>
      </c>
      <c r="B22" s="40" t="s">
        <v>300</v>
      </c>
      <c r="C22" s="40" t="s">
        <v>71</v>
      </c>
      <c r="D22" s="40">
        <v>1</v>
      </c>
      <c r="E22" s="41"/>
      <c r="F22" s="41"/>
      <c r="G22" s="42" t="s">
        <v>301</v>
      </c>
    </row>
    <row r="23" s="28" customFormat="1" customHeight="1" spans="1:7">
      <c r="A23" s="36">
        <v>20</v>
      </c>
      <c r="B23" s="40" t="s">
        <v>95</v>
      </c>
      <c r="C23" s="40" t="s">
        <v>71</v>
      </c>
      <c r="D23" s="40">
        <v>1</v>
      </c>
      <c r="E23" s="41"/>
      <c r="F23" s="41"/>
      <c r="G23" s="42" t="s">
        <v>302</v>
      </c>
    </row>
    <row r="24" s="28" customFormat="1" customHeight="1" spans="1:7">
      <c r="A24" s="36">
        <v>21</v>
      </c>
      <c r="B24" s="40" t="s">
        <v>303</v>
      </c>
      <c r="C24" s="40" t="s">
        <v>71</v>
      </c>
      <c r="D24" s="40">
        <v>1</v>
      </c>
      <c r="E24" s="41"/>
      <c r="F24" s="41"/>
      <c r="G24" s="42" t="s">
        <v>304</v>
      </c>
    </row>
    <row r="25" s="28" customFormat="1" customHeight="1" spans="1:7">
      <c r="A25" s="36">
        <v>22</v>
      </c>
      <c r="B25" s="44" t="s">
        <v>75</v>
      </c>
      <c r="C25" s="15" t="s">
        <v>62</v>
      </c>
      <c r="D25" s="15">
        <v>1</v>
      </c>
      <c r="E25" s="18"/>
      <c r="F25" s="18"/>
      <c r="G25" s="19" t="s">
        <v>305</v>
      </c>
    </row>
    <row r="26" s="28" customFormat="1" customHeight="1" spans="1:7">
      <c r="A26" s="36">
        <v>23</v>
      </c>
      <c r="B26" s="15" t="s">
        <v>88</v>
      </c>
      <c r="C26" s="15" t="s">
        <v>23</v>
      </c>
      <c r="D26" s="15">
        <v>30</v>
      </c>
      <c r="E26" s="18"/>
      <c r="F26" s="18"/>
      <c r="G26" s="19" t="s">
        <v>89</v>
      </c>
    </row>
    <row r="27" s="28" customFormat="1" customHeight="1" spans="1:7">
      <c r="A27" s="36">
        <v>24</v>
      </c>
      <c r="B27" s="15" t="s">
        <v>90</v>
      </c>
      <c r="C27" s="15" t="s">
        <v>91</v>
      </c>
      <c r="D27" s="15">
        <v>6</v>
      </c>
      <c r="E27" s="18"/>
      <c r="F27" s="18"/>
      <c r="G27" s="19" t="s">
        <v>306</v>
      </c>
    </row>
    <row r="28" s="28" customFormat="1" customHeight="1" spans="1:7">
      <c r="A28" s="36">
        <v>25</v>
      </c>
      <c r="B28" s="15" t="s">
        <v>167</v>
      </c>
      <c r="C28" s="15" t="s">
        <v>91</v>
      </c>
      <c r="D28" s="15">
        <f>9*(75/3)+2+8</f>
        <v>235</v>
      </c>
      <c r="E28" s="18"/>
      <c r="F28" s="18"/>
      <c r="G28" s="19" t="s">
        <v>168</v>
      </c>
    </row>
    <row r="29" s="28" customFormat="1" customHeight="1" spans="1:7">
      <c r="A29" s="36">
        <v>26</v>
      </c>
      <c r="B29" s="15" t="s">
        <v>93</v>
      </c>
      <c r="C29" s="15" t="s">
        <v>62</v>
      </c>
      <c r="D29" s="15">
        <v>30</v>
      </c>
      <c r="E29" s="18"/>
      <c r="F29" s="18"/>
      <c r="G29" s="19" t="s">
        <v>94</v>
      </c>
    </row>
    <row r="30" s="28" customFormat="1" customHeight="1" spans="1:7">
      <c r="A30" s="36">
        <v>27</v>
      </c>
      <c r="B30" s="15" t="s">
        <v>96</v>
      </c>
      <c r="C30" s="15" t="s">
        <v>62</v>
      </c>
      <c r="D30" s="15">
        <v>50</v>
      </c>
      <c r="E30" s="18"/>
      <c r="F30" s="18"/>
      <c r="G30" s="19"/>
    </row>
    <row r="31" s="28" customFormat="1" customHeight="1" spans="1:7">
      <c r="A31" s="36">
        <v>28</v>
      </c>
      <c r="B31" s="15" t="s">
        <v>118</v>
      </c>
      <c r="C31" s="15" t="s">
        <v>65</v>
      </c>
      <c r="D31" s="15">
        <v>1</v>
      </c>
      <c r="E31" s="18"/>
      <c r="F31" s="18"/>
      <c r="G31" s="19" t="s">
        <v>307</v>
      </c>
    </row>
    <row r="32" s="28" customFormat="1" customHeight="1" spans="1:7">
      <c r="A32" s="36">
        <v>29</v>
      </c>
      <c r="B32" s="15" t="s">
        <v>122</v>
      </c>
      <c r="C32" s="15" t="s">
        <v>65</v>
      </c>
      <c r="D32" s="15">
        <v>4</v>
      </c>
      <c r="E32" s="18"/>
      <c r="F32" s="18"/>
      <c r="G32" s="19" t="s">
        <v>308</v>
      </c>
    </row>
    <row r="33" s="28" customFormat="1" customHeight="1" spans="1:7">
      <c r="A33" s="36">
        <v>30</v>
      </c>
      <c r="B33" s="15" t="s">
        <v>236</v>
      </c>
      <c r="C33" s="15" t="s">
        <v>65</v>
      </c>
      <c r="D33" s="15">
        <v>1</v>
      </c>
      <c r="E33" s="18"/>
      <c r="F33" s="18"/>
      <c r="G33" s="19" t="s">
        <v>309</v>
      </c>
    </row>
    <row r="34" s="28" customFormat="1" customHeight="1" spans="1:7">
      <c r="A34" s="36">
        <v>31</v>
      </c>
      <c r="B34" s="15" t="s">
        <v>236</v>
      </c>
      <c r="C34" s="15" t="s">
        <v>65</v>
      </c>
      <c r="D34" s="15">
        <v>15</v>
      </c>
      <c r="E34" s="18"/>
      <c r="F34" s="18"/>
      <c r="G34" s="19" t="s">
        <v>310</v>
      </c>
    </row>
    <row r="35" s="28" customFormat="1" customHeight="1" spans="1:7">
      <c r="A35" s="36">
        <v>31</v>
      </c>
      <c r="B35" s="15" t="s">
        <v>236</v>
      </c>
      <c r="C35" s="15" t="s">
        <v>65</v>
      </c>
      <c r="D35" s="15">
        <v>11</v>
      </c>
      <c r="E35" s="18"/>
      <c r="F35" s="18"/>
      <c r="G35" s="19" t="s">
        <v>311</v>
      </c>
    </row>
    <row r="36" s="28" customFormat="1" customHeight="1" spans="1:7">
      <c r="A36" s="36">
        <v>32</v>
      </c>
      <c r="B36" s="15" t="s">
        <v>312</v>
      </c>
      <c r="C36" s="15" t="s">
        <v>313</v>
      </c>
      <c r="D36" s="15">
        <v>150</v>
      </c>
      <c r="E36" s="18"/>
      <c r="F36" s="18"/>
      <c r="G36" s="19" t="s">
        <v>314</v>
      </c>
    </row>
    <row r="37" s="28" customFormat="1" customHeight="1" spans="1:7">
      <c r="A37" s="36">
        <v>33</v>
      </c>
      <c r="B37" s="15" t="s">
        <v>315</v>
      </c>
      <c r="C37" s="15" t="s">
        <v>313</v>
      </c>
      <c r="D37" s="15">
        <v>50</v>
      </c>
      <c r="E37" s="18"/>
      <c r="F37" s="18"/>
      <c r="G37" s="19" t="s">
        <v>316</v>
      </c>
    </row>
    <row r="38" s="28" customFormat="1" customHeight="1" spans="1:7">
      <c r="A38" s="36">
        <v>34</v>
      </c>
      <c r="B38" s="15" t="s">
        <v>124</v>
      </c>
      <c r="C38" s="15" t="s">
        <v>313</v>
      </c>
      <c r="D38" s="15">
        <f>4*80*5</f>
        <v>1600</v>
      </c>
      <c r="E38" s="18"/>
      <c r="F38" s="18"/>
      <c r="G38" s="19" t="s">
        <v>317</v>
      </c>
    </row>
    <row r="39" s="28" customFormat="1" customHeight="1" spans="1:7">
      <c r="A39" s="36">
        <v>35</v>
      </c>
      <c r="B39" s="15" t="s">
        <v>124</v>
      </c>
      <c r="C39" s="15" t="s">
        <v>313</v>
      </c>
      <c r="D39" s="15">
        <f>4*80*4</f>
        <v>1280</v>
      </c>
      <c r="E39" s="18"/>
      <c r="F39" s="18"/>
      <c r="G39" s="19" t="s">
        <v>318</v>
      </c>
    </row>
    <row r="40" s="30" customFormat="1" customHeight="1" spans="1:7">
      <c r="A40" s="36">
        <v>36</v>
      </c>
      <c r="B40" s="20" t="s">
        <v>319</v>
      </c>
      <c r="C40" s="20" t="s">
        <v>59</v>
      </c>
      <c r="D40" s="37">
        <v>150</v>
      </c>
      <c r="E40" s="20"/>
      <c r="F40" s="18"/>
      <c r="G40" s="19"/>
    </row>
    <row r="41" s="30" customFormat="1" customHeight="1" spans="1:7">
      <c r="A41" s="36">
        <v>37</v>
      </c>
      <c r="B41" s="20" t="s">
        <v>127</v>
      </c>
      <c r="C41" s="20" t="s">
        <v>59</v>
      </c>
      <c r="D41" s="37">
        <f>80*4+4*20</f>
        <v>400</v>
      </c>
      <c r="E41" s="20"/>
      <c r="F41" s="18"/>
      <c r="G41" s="19"/>
    </row>
    <row r="42" s="28" customFormat="1" customHeight="1" spans="1:7">
      <c r="A42" s="36">
        <v>38</v>
      </c>
      <c r="B42" s="20" t="s">
        <v>129</v>
      </c>
      <c r="C42" s="20" t="s">
        <v>59</v>
      </c>
      <c r="D42" s="37">
        <v>200</v>
      </c>
      <c r="E42" s="20"/>
      <c r="F42" s="18"/>
      <c r="G42" s="45"/>
    </row>
    <row r="43" s="28" customFormat="1" customHeight="1" spans="1:7">
      <c r="A43" s="36"/>
      <c r="B43" s="20" t="s">
        <v>142</v>
      </c>
      <c r="C43" s="20"/>
      <c r="D43" s="37"/>
      <c r="E43" s="20"/>
      <c r="F43" s="41"/>
      <c r="G43" s="22"/>
    </row>
    <row r="44" s="29" customFormat="1" customHeight="1" spans="1:7">
      <c r="A44" s="46" t="s">
        <v>7</v>
      </c>
      <c r="B44" s="47" t="s">
        <v>172</v>
      </c>
      <c r="C44" s="48"/>
      <c r="D44" s="48"/>
      <c r="E44" s="48"/>
      <c r="F44" s="48"/>
      <c r="G44" s="49"/>
    </row>
    <row r="45" s="28" customFormat="1" customHeight="1" spans="1:7">
      <c r="A45" s="36">
        <v>1</v>
      </c>
      <c r="B45" s="40" t="s">
        <v>177</v>
      </c>
      <c r="C45" s="40" t="s">
        <v>23</v>
      </c>
      <c r="D45" s="40">
        <f>(20+30+10+40+15+15+18*2+13*4+15*6+200)*5</f>
        <v>2540</v>
      </c>
      <c r="E45" s="41"/>
      <c r="F45" s="41"/>
      <c r="G45" s="42" t="s">
        <v>47</v>
      </c>
    </row>
    <row r="46" s="28" customFormat="1" customHeight="1" spans="1:7">
      <c r="A46" s="36">
        <v>2</v>
      </c>
      <c r="B46" s="40" t="s">
        <v>177</v>
      </c>
      <c r="C46" s="40" t="s">
        <v>23</v>
      </c>
      <c r="D46" s="40">
        <f>(15*6+50+14*4+65*3)*5</f>
        <v>1955</v>
      </c>
      <c r="E46" s="41"/>
      <c r="F46" s="41"/>
      <c r="G46" s="42" t="s">
        <v>320</v>
      </c>
    </row>
    <row r="47" s="28" customFormat="1" customHeight="1" spans="1:7">
      <c r="A47" s="36">
        <v>3</v>
      </c>
      <c r="B47" s="40" t="s">
        <v>284</v>
      </c>
      <c r="C47" s="40" t="s">
        <v>23</v>
      </c>
      <c r="D47" s="40">
        <f>(18+10)*5</f>
        <v>140</v>
      </c>
      <c r="E47" s="41"/>
      <c r="F47" s="41"/>
      <c r="G47" s="42" t="s">
        <v>285</v>
      </c>
    </row>
    <row r="48" s="28" customFormat="1" customHeight="1" spans="1:7">
      <c r="A48" s="36">
        <v>4</v>
      </c>
      <c r="B48" s="40" t="s">
        <v>180</v>
      </c>
      <c r="C48" s="40" t="s">
        <v>23</v>
      </c>
      <c r="D48" s="40">
        <f>(27+14)*5</f>
        <v>205</v>
      </c>
      <c r="E48" s="41"/>
      <c r="F48" s="41"/>
      <c r="G48" s="42" t="s">
        <v>25</v>
      </c>
    </row>
    <row r="49" s="28" customFormat="1" customHeight="1" spans="1:7">
      <c r="A49" s="36">
        <v>5</v>
      </c>
      <c r="B49" s="40" t="s">
        <v>26</v>
      </c>
      <c r="C49" s="40" t="s">
        <v>27</v>
      </c>
      <c r="D49" s="40">
        <v>1</v>
      </c>
      <c r="E49" s="41"/>
      <c r="F49" s="41"/>
      <c r="G49" s="42" t="s">
        <v>32</v>
      </c>
    </row>
    <row r="50" s="28" customFormat="1" customHeight="1" spans="1:7">
      <c r="A50" s="36">
        <v>6</v>
      </c>
      <c r="B50" s="40" t="s">
        <v>26</v>
      </c>
      <c r="C50" s="40" t="s">
        <v>27</v>
      </c>
      <c r="D50" s="40">
        <v>1</v>
      </c>
      <c r="E50" s="41"/>
      <c r="F50" s="41"/>
      <c r="G50" s="42" t="s">
        <v>28</v>
      </c>
    </row>
    <row r="51" s="28" customFormat="1" customHeight="1" spans="1:7">
      <c r="A51" s="36">
        <v>7</v>
      </c>
      <c r="B51" s="40" t="s">
        <v>30</v>
      </c>
      <c r="C51" s="40" t="s">
        <v>27</v>
      </c>
      <c r="D51" s="40">
        <v>1</v>
      </c>
      <c r="E51" s="41"/>
      <c r="F51" s="41"/>
      <c r="G51" s="42" t="s">
        <v>287</v>
      </c>
    </row>
    <row r="52" s="28" customFormat="1" customHeight="1" spans="1:7">
      <c r="A52" s="36">
        <v>8</v>
      </c>
      <c r="B52" s="40" t="s">
        <v>39</v>
      </c>
      <c r="C52" s="40" t="s">
        <v>65</v>
      </c>
      <c r="D52" s="40">
        <v>3</v>
      </c>
      <c r="E52" s="41"/>
      <c r="F52" s="41"/>
      <c r="G52" s="42" t="s">
        <v>41</v>
      </c>
    </row>
    <row r="53" s="28" customFormat="1" customHeight="1" spans="1:7">
      <c r="A53" s="36">
        <v>9</v>
      </c>
      <c r="B53" s="40" t="s">
        <v>39</v>
      </c>
      <c r="C53" s="40" t="s">
        <v>65</v>
      </c>
      <c r="D53" s="40">
        <v>4</v>
      </c>
      <c r="E53" s="41"/>
      <c r="F53" s="41"/>
      <c r="G53" s="42" t="s">
        <v>321</v>
      </c>
    </row>
    <row r="54" s="28" customFormat="1" customHeight="1" spans="1:7">
      <c r="A54" s="36">
        <v>10</v>
      </c>
      <c r="B54" s="40" t="s">
        <v>35</v>
      </c>
      <c r="C54" s="40" t="s">
        <v>65</v>
      </c>
      <c r="D54" s="40">
        <v>2</v>
      </c>
      <c r="E54" s="41"/>
      <c r="F54" s="41"/>
      <c r="G54" s="42" t="s">
        <v>321</v>
      </c>
    </row>
    <row r="55" s="28" customFormat="1" customHeight="1" spans="1:7">
      <c r="A55" s="36">
        <v>7</v>
      </c>
      <c r="B55" s="40" t="s">
        <v>45</v>
      </c>
      <c r="C55" s="40" t="s">
        <v>23</v>
      </c>
      <c r="D55" s="40">
        <f>(40+25)*5</f>
        <v>325</v>
      </c>
      <c r="E55" s="41"/>
      <c r="F55" s="41"/>
      <c r="G55" s="42" t="s">
        <v>46</v>
      </c>
    </row>
    <row r="56" s="28" customFormat="1" customHeight="1" spans="1:7">
      <c r="A56" s="36">
        <v>8</v>
      </c>
      <c r="B56" s="40" t="s">
        <v>288</v>
      </c>
      <c r="C56" s="40" t="s">
        <v>23</v>
      </c>
      <c r="D56" s="40">
        <f>(105+100+140+142)*5</f>
        <v>2435</v>
      </c>
      <c r="E56" s="41"/>
      <c r="F56" s="41"/>
      <c r="G56" s="42"/>
    </row>
    <row r="57" s="28" customFormat="1" customHeight="1" spans="1:7">
      <c r="A57" s="36"/>
      <c r="B57" s="40" t="s">
        <v>322</v>
      </c>
      <c r="C57" s="40" t="s">
        <v>71</v>
      </c>
      <c r="D57" s="40">
        <v>1</v>
      </c>
      <c r="E57" s="41"/>
      <c r="F57" s="41"/>
      <c r="G57" s="42" t="s">
        <v>323</v>
      </c>
    </row>
    <row r="58" s="28" customFormat="1" customHeight="1" spans="1:7">
      <c r="A58" s="36"/>
      <c r="B58" s="40" t="s">
        <v>324</v>
      </c>
      <c r="C58" s="40" t="s">
        <v>71</v>
      </c>
      <c r="D58" s="40">
        <v>1</v>
      </c>
      <c r="E58" s="41"/>
      <c r="F58" s="41"/>
      <c r="G58" s="42" t="s">
        <v>325</v>
      </c>
    </row>
    <row r="59" s="28" customFormat="1" customHeight="1" spans="1:7">
      <c r="A59" s="36"/>
      <c r="B59" s="40" t="s">
        <v>326</v>
      </c>
      <c r="C59" s="40" t="s">
        <v>62</v>
      </c>
      <c r="D59" s="40">
        <v>3</v>
      </c>
      <c r="E59" s="41"/>
      <c r="F59" s="41"/>
      <c r="G59" s="42" t="s">
        <v>327</v>
      </c>
    </row>
    <row r="60" s="28" customFormat="1" customHeight="1" spans="1:7">
      <c r="A60" s="36"/>
      <c r="B60" s="40" t="s">
        <v>60</v>
      </c>
      <c r="C60" s="40" t="s">
        <v>313</v>
      </c>
      <c r="D60" s="40">
        <v>20</v>
      </c>
      <c r="E60" s="41"/>
      <c r="F60" s="41"/>
      <c r="G60" s="42" t="s">
        <v>328</v>
      </c>
    </row>
    <row r="61" s="28" customFormat="1" customHeight="1" spans="1:7">
      <c r="A61" s="36">
        <v>23</v>
      </c>
      <c r="B61" s="15" t="s">
        <v>90</v>
      </c>
      <c r="C61" s="15" t="s">
        <v>91</v>
      </c>
      <c r="D61" s="15">
        <v>20</v>
      </c>
      <c r="E61" s="18"/>
      <c r="F61" s="18"/>
      <c r="G61" s="19" t="s">
        <v>306</v>
      </c>
    </row>
    <row r="62" s="28" customFormat="1" customHeight="1" spans="1:7">
      <c r="A62" s="36">
        <v>24</v>
      </c>
      <c r="B62" s="15" t="s">
        <v>167</v>
      </c>
      <c r="C62" s="15" t="s">
        <v>91</v>
      </c>
      <c r="D62" s="15">
        <v>1100</v>
      </c>
      <c r="E62" s="18"/>
      <c r="F62" s="18"/>
      <c r="G62" s="19" t="s">
        <v>168</v>
      </c>
    </row>
    <row r="63" s="28" customFormat="1" customHeight="1" spans="1:7">
      <c r="A63" s="36">
        <v>26</v>
      </c>
      <c r="B63" s="15" t="s">
        <v>93</v>
      </c>
      <c r="C63" s="15" t="s">
        <v>62</v>
      </c>
      <c r="D63" s="15">
        <v>60</v>
      </c>
      <c r="E63" s="18"/>
      <c r="F63" s="18"/>
      <c r="G63" s="19" t="s">
        <v>329</v>
      </c>
    </row>
    <row r="64" s="28" customFormat="1" customHeight="1" spans="1:7">
      <c r="A64" s="36">
        <v>27</v>
      </c>
      <c r="B64" s="15" t="s">
        <v>96</v>
      </c>
      <c r="C64" s="15" t="s">
        <v>62</v>
      </c>
      <c r="D64" s="15">
        <v>230</v>
      </c>
      <c r="E64" s="18"/>
      <c r="F64" s="18"/>
      <c r="G64" s="19"/>
    </row>
    <row r="65" s="28" customFormat="1" customHeight="1" spans="1:7">
      <c r="A65" s="36">
        <v>28</v>
      </c>
      <c r="B65" s="15" t="s">
        <v>118</v>
      </c>
      <c r="C65" s="15" t="s">
        <v>65</v>
      </c>
      <c r="D65" s="15">
        <v>1</v>
      </c>
      <c r="E65" s="18"/>
      <c r="F65" s="18"/>
      <c r="G65" s="19" t="s">
        <v>330</v>
      </c>
    </row>
    <row r="66" s="28" customFormat="1" customHeight="1" spans="1:7">
      <c r="A66" s="36">
        <v>29</v>
      </c>
      <c r="B66" s="15" t="s">
        <v>122</v>
      </c>
      <c r="C66" s="15" t="s">
        <v>65</v>
      </c>
      <c r="D66" s="15">
        <v>5</v>
      </c>
      <c r="E66" s="18"/>
      <c r="F66" s="18"/>
      <c r="G66" s="19" t="s">
        <v>331</v>
      </c>
    </row>
    <row r="67" s="28" customFormat="1" customHeight="1" spans="1:7">
      <c r="A67" s="36">
        <v>2</v>
      </c>
      <c r="B67" s="15" t="s">
        <v>236</v>
      </c>
      <c r="C67" s="15" t="s">
        <v>65</v>
      </c>
      <c r="D67" s="15">
        <v>2</v>
      </c>
      <c r="E67" s="18"/>
      <c r="F67" s="18"/>
      <c r="G67" s="19" t="s">
        <v>332</v>
      </c>
    </row>
    <row r="68" s="28" customFormat="1" customHeight="1" spans="1:7">
      <c r="A68" s="36">
        <v>31</v>
      </c>
      <c r="B68" s="15" t="s">
        <v>236</v>
      </c>
      <c r="C68" s="15" t="s">
        <v>65</v>
      </c>
      <c r="D68" s="15">
        <v>25</v>
      </c>
      <c r="E68" s="18"/>
      <c r="F68" s="18"/>
      <c r="G68" s="19" t="s">
        <v>333</v>
      </c>
    </row>
    <row r="69" s="28" customFormat="1" customHeight="1" spans="1:7">
      <c r="A69" s="36">
        <v>31</v>
      </c>
      <c r="B69" s="15" t="s">
        <v>236</v>
      </c>
      <c r="C69" s="15" t="s">
        <v>65</v>
      </c>
      <c r="D69" s="15">
        <v>20</v>
      </c>
      <c r="E69" s="18"/>
      <c r="F69" s="18"/>
      <c r="G69" s="19" t="s">
        <v>311</v>
      </c>
    </row>
    <row r="70" s="28" customFormat="1" customHeight="1" spans="1:7">
      <c r="A70" s="36">
        <v>32</v>
      </c>
      <c r="B70" s="15" t="s">
        <v>312</v>
      </c>
      <c r="C70" s="15" t="s">
        <v>313</v>
      </c>
      <c r="D70" s="15">
        <f>150*2</f>
        <v>300</v>
      </c>
      <c r="E70" s="18"/>
      <c r="F70" s="18"/>
      <c r="G70" s="19" t="s">
        <v>334</v>
      </c>
    </row>
    <row r="71" s="28" customFormat="1" customHeight="1" spans="1:7">
      <c r="A71" s="36">
        <v>33</v>
      </c>
      <c r="B71" s="15" t="s">
        <v>315</v>
      </c>
      <c r="C71" s="15" t="s">
        <v>313</v>
      </c>
      <c r="D71" s="15">
        <f>50*2</f>
        <v>100</v>
      </c>
      <c r="E71" s="18"/>
      <c r="F71" s="18"/>
      <c r="G71" s="19" t="s">
        <v>335</v>
      </c>
    </row>
    <row r="72" s="28" customFormat="1" customHeight="1" spans="1:7">
      <c r="A72" s="36">
        <v>34</v>
      </c>
      <c r="B72" s="15" t="s">
        <v>124</v>
      </c>
      <c r="C72" s="15" t="s">
        <v>313</v>
      </c>
      <c r="D72" s="15">
        <f>4*80*5*5</f>
        <v>8000</v>
      </c>
      <c r="E72" s="18"/>
      <c r="F72" s="18"/>
      <c r="G72" s="19" t="s">
        <v>317</v>
      </c>
    </row>
    <row r="73" s="28" customFormat="1" customHeight="1" spans="1:7">
      <c r="A73" s="36">
        <v>35</v>
      </c>
      <c r="B73" s="15" t="s">
        <v>124</v>
      </c>
      <c r="C73" s="15" t="s">
        <v>313</v>
      </c>
      <c r="D73" s="15">
        <f>4*80*4*5</f>
        <v>6400</v>
      </c>
      <c r="E73" s="18"/>
      <c r="F73" s="18"/>
      <c r="G73" s="19" t="s">
        <v>318</v>
      </c>
    </row>
    <row r="74" s="30" customFormat="1" customHeight="1" spans="1:7">
      <c r="A74" s="36">
        <v>36</v>
      </c>
      <c r="B74" s="20" t="s">
        <v>319</v>
      </c>
      <c r="C74" s="20" t="s">
        <v>59</v>
      </c>
      <c r="D74" s="37">
        <v>300</v>
      </c>
      <c r="E74" s="20"/>
      <c r="F74" s="18"/>
      <c r="G74" s="19"/>
    </row>
    <row r="75" s="30" customFormat="1" customHeight="1" spans="1:7">
      <c r="A75" s="36">
        <v>37</v>
      </c>
      <c r="B75" s="20" t="s">
        <v>127</v>
      </c>
      <c r="C75" s="20" t="s">
        <v>59</v>
      </c>
      <c r="D75" s="37">
        <f>(80*4+4*20)*3</f>
        <v>1200</v>
      </c>
      <c r="E75" s="20"/>
      <c r="F75" s="18"/>
      <c r="G75" s="19"/>
    </row>
    <row r="76" s="28" customFormat="1" customHeight="1" spans="1:7">
      <c r="A76" s="36">
        <v>38</v>
      </c>
      <c r="B76" s="20" t="s">
        <v>129</v>
      </c>
      <c r="C76" s="20" t="s">
        <v>59</v>
      </c>
      <c r="D76" s="37">
        <v>500</v>
      </c>
      <c r="E76" s="50"/>
      <c r="F76" s="51"/>
      <c r="G76" s="45"/>
    </row>
    <row r="77" s="31" customFormat="1" customHeight="1" spans="1:7">
      <c r="A77" s="37"/>
      <c r="B77" s="20" t="s">
        <v>142</v>
      </c>
      <c r="C77" s="20"/>
      <c r="D77" s="52"/>
      <c r="E77" s="20"/>
      <c r="F77" s="41"/>
      <c r="G77" s="19"/>
    </row>
    <row r="78" s="29" customFormat="1" customHeight="1" spans="1:7">
      <c r="A78" s="53" t="s">
        <v>207</v>
      </c>
      <c r="B78" s="47" t="s">
        <v>248</v>
      </c>
      <c r="C78" s="54"/>
      <c r="D78" s="55"/>
      <c r="E78" s="54"/>
      <c r="F78" s="56"/>
      <c r="G78" s="49"/>
    </row>
    <row r="79" s="28" customFormat="1" customHeight="1" spans="1:7">
      <c r="A79" s="36">
        <v>1</v>
      </c>
      <c r="B79" s="57" t="s">
        <v>249</v>
      </c>
      <c r="C79" s="57" t="s">
        <v>59</v>
      </c>
      <c r="D79" s="58">
        <v>3200</v>
      </c>
      <c r="E79" s="57"/>
      <c r="F79" s="59"/>
      <c r="G79" s="60" t="s">
        <v>336</v>
      </c>
    </row>
    <row r="80" s="28" customFormat="1" customHeight="1" spans="1:7">
      <c r="A80" s="36">
        <v>2</v>
      </c>
      <c r="B80" s="61" t="s">
        <v>251</v>
      </c>
      <c r="C80" s="61" t="s">
        <v>59</v>
      </c>
      <c r="D80" s="62">
        <v>2500</v>
      </c>
      <c r="E80" s="41"/>
      <c r="F80" s="41"/>
      <c r="G80" s="63" t="s">
        <v>252</v>
      </c>
    </row>
    <row r="81" s="28" customFormat="1" customHeight="1" spans="1:7">
      <c r="A81" s="36">
        <v>3</v>
      </c>
      <c r="B81" s="64" t="s">
        <v>253</v>
      </c>
      <c r="C81" s="64" t="s">
        <v>62</v>
      </c>
      <c r="D81" s="52">
        <v>3</v>
      </c>
      <c r="E81" s="64"/>
      <c r="F81" s="41"/>
      <c r="G81" s="63" t="s">
        <v>254</v>
      </c>
    </row>
    <row r="82" s="28" customFormat="1" customHeight="1" spans="1:7">
      <c r="A82" s="36">
        <v>4</v>
      </c>
      <c r="B82" s="61" t="s">
        <v>255</v>
      </c>
      <c r="C82" s="64" t="s">
        <v>62</v>
      </c>
      <c r="D82" s="52">
        <v>2</v>
      </c>
      <c r="E82" s="64"/>
      <c r="F82" s="41"/>
      <c r="G82" s="65" t="s">
        <v>256</v>
      </c>
    </row>
    <row r="83" s="28" customFormat="1" customHeight="1" spans="1:7">
      <c r="A83" s="36">
        <v>5</v>
      </c>
      <c r="B83" s="61" t="s">
        <v>337</v>
      </c>
      <c r="C83" s="64" t="s">
        <v>65</v>
      </c>
      <c r="D83" s="52">
        <v>33</v>
      </c>
      <c r="E83" s="64"/>
      <c r="F83" s="41"/>
      <c r="G83" s="65"/>
    </row>
    <row r="84" s="30" customFormat="1" customHeight="1" spans="1:7">
      <c r="A84" s="36">
        <v>6</v>
      </c>
      <c r="B84" s="15" t="s">
        <v>338</v>
      </c>
      <c r="C84" s="15" t="s">
        <v>62</v>
      </c>
      <c r="D84" s="17">
        <v>44</v>
      </c>
      <c r="E84" s="18"/>
      <c r="F84" s="18"/>
      <c r="G84" s="19"/>
    </row>
    <row r="85" s="28" customFormat="1" customHeight="1" spans="1:7">
      <c r="A85" s="36">
        <v>7</v>
      </c>
      <c r="B85" s="64" t="s">
        <v>257</v>
      </c>
      <c r="C85" s="64" t="s">
        <v>258</v>
      </c>
      <c r="D85" s="52">
        <v>53</v>
      </c>
      <c r="E85" s="64"/>
      <c r="F85" s="41"/>
      <c r="G85" s="66" t="s">
        <v>259</v>
      </c>
    </row>
    <row r="86" s="28" customFormat="1" customHeight="1" spans="1:7">
      <c r="A86" s="36">
        <v>8</v>
      </c>
      <c r="B86" s="64" t="s">
        <v>260</v>
      </c>
      <c r="C86" s="64" t="s">
        <v>62</v>
      </c>
      <c r="D86" s="52">
        <v>53</v>
      </c>
      <c r="E86" s="64"/>
      <c r="F86" s="41"/>
      <c r="G86" s="66" t="s">
        <v>261</v>
      </c>
    </row>
    <row r="87" s="28" customFormat="1" customHeight="1" spans="1:7">
      <c r="A87" s="36">
        <v>9</v>
      </c>
      <c r="B87" s="62" t="s">
        <v>262</v>
      </c>
      <c r="C87" s="62" t="s">
        <v>258</v>
      </c>
      <c r="D87" s="62">
        <v>3</v>
      </c>
      <c r="E87" s="41"/>
      <c r="F87" s="41"/>
      <c r="G87" s="67" t="s">
        <v>263</v>
      </c>
    </row>
    <row r="88" s="28" customFormat="1" customHeight="1" spans="1:7">
      <c r="A88" s="36">
        <v>10</v>
      </c>
      <c r="B88" s="64" t="s">
        <v>264</v>
      </c>
      <c r="C88" s="64" t="s">
        <v>62</v>
      </c>
      <c r="D88" s="52">
        <v>5</v>
      </c>
      <c r="E88" s="64"/>
      <c r="F88" s="41"/>
      <c r="G88" s="66" t="s">
        <v>265</v>
      </c>
    </row>
    <row r="89" s="28" customFormat="1" customHeight="1" spans="1:7">
      <c r="A89" s="36">
        <v>11</v>
      </c>
      <c r="B89" s="64" t="s">
        <v>266</v>
      </c>
      <c r="C89" s="64" t="s">
        <v>71</v>
      </c>
      <c r="D89" s="52">
        <v>1</v>
      </c>
      <c r="E89" s="64"/>
      <c r="F89" s="41"/>
      <c r="G89" s="66"/>
    </row>
    <row r="90" s="28" customFormat="1" customHeight="1" spans="1:7">
      <c r="A90" s="36"/>
      <c r="B90" s="64" t="s">
        <v>142</v>
      </c>
      <c r="C90" s="64"/>
      <c r="D90" s="52"/>
      <c r="E90" s="64"/>
      <c r="F90" s="41"/>
      <c r="G90" s="66"/>
    </row>
    <row r="91" s="29" customFormat="1" customHeight="1" spans="1:7">
      <c r="A91" s="68" t="s">
        <v>267</v>
      </c>
      <c r="B91" s="47" t="s">
        <v>268</v>
      </c>
      <c r="C91" s="48"/>
      <c r="D91" s="48"/>
      <c r="E91" s="48"/>
      <c r="F91" s="48"/>
      <c r="G91" s="49"/>
    </row>
    <row r="92" s="28" customFormat="1" customHeight="1" spans="1:7">
      <c r="A92" s="61">
        <v>1</v>
      </c>
      <c r="B92" s="52" t="s">
        <v>269</v>
      </c>
      <c r="C92" s="52" t="s">
        <v>23</v>
      </c>
      <c r="D92" s="37">
        <f t="shared" ref="D92:D96" si="0">10530-950+2080</f>
        <v>11660</v>
      </c>
      <c r="E92" s="20"/>
      <c r="F92" s="20"/>
      <c r="G92" s="69" t="s">
        <v>270</v>
      </c>
    </row>
    <row r="93" s="28" customFormat="1" customHeight="1" spans="1:7">
      <c r="A93" s="61">
        <v>2</v>
      </c>
      <c r="B93" s="52" t="s">
        <v>271</v>
      </c>
      <c r="C93" s="52" t="s">
        <v>272</v>
      </c>
      <c r="D93" s="37">
        <f t="shared" si="0"/>
        <v>11660</v>
      </c>
      <c r="E93" s="20"/>
      <c r="F93" s="20"/>
      <c r="G93" s="69" t="s">
        <v>273</v>
      </c>
    </row>
    <row r="94" s="28" customFormat="1" customHeight="1" spans="1:7">
      <c r="A94" s="61">
        <v>3</v>
      </c>
      <c r="B94" s="52" t="s">
        <v>274</v>
      </c>
      <c r="C94" s="52" t="s">
        <v>272</v>
      </c>
      <c r="D94" s="37">
        <f t="shared" si="0"/>
        <v>11660</v>
      </c>
      <c r="E94" s="20"/>
      <c r="F94" s="20"/>
      <c r="G94" s="69" t="s">
        <v>275</v>
      </c>
    </row>
    <row r="95" s="28" customFormat="1" customHeight="1" spans="1:7">
      <c r="A95" s="61">
        <v>4</v>
      </c>
      <c r="B95" s="52" t="s">
        <v>276</v>
      </c>
      <c r="C95" s="52" t="s">
        <v>272</v>
      </c>
      <c r="D95" s="37">
        <f t="shared" si="0"/>
        <v>11660</v>
      </c>
      <c r="E95" s="20"/>
      <c r="F95" s="20"/>
      <c r="G95" s="69" t="s">
        <v>277</v>
      </c>
    </row>
    <row r="96" s="28" customFormat="1" customHeight="1" spans="1:7">
      <c r="A96" s="61">
        <v>5</v>
      </c>
      <c r="B96" s="52" t="s">
        <v>278</v>
      </c>
      <c r="C96" s="52" t="s">
        <v>23</v>
      </c>
      <c r="D96" s="37">
        <f t="shared" si="0"/>
        <v>11660</v>
      </c>
      <c r="E96" s="20"/>
      <c r="F96" s="20"/>
      <c r="G96" s="69" t="s">
        <v>279</v>
      </c>
    </row>
    <row r="97" s="28" customFormat="1" customHeight="1" spans="1:7">
      <c r="A97" s="61">
        <v>6</v>
      </c>
      <c r="B97" s="61" t="s">
        <v>280</v>
      </c>
      <c r="C97" s="61" t="s">
        <v>71</v>
      </c>
      <c r="D97" s="37">
        <v>1</v>
      </c>
      <c r="E97" s="20"/>
      <c r="F97" s="20"/>
      <c r="G97" s="63" t="s">
        <v>281</v>
      </c>
    </row>
    <row r="98" s="28" customFormat="1" customHeight="1" spans="1:7">
      <c r="A98" s="40"/>
      <c r="B98" s="20" t="s">
        <v>142</v>
      </c>
      <c r="C98" s="20"/>
      <c r="D98" s="37"/>
      <c r="E98" s="20"/>
      <c r="F98" s="20"/>
      <c r="G98" s="22"/>
    </row>
    <row r="99" s="28" customFormat="1" customHeight="1" spans="1:7">
      <c r="A99" s="36"/>
      <c r="B99" s="20"/>
      <c r="C99" s="20"/>
      <c r="D99" s="37"/>
      <c r="E99" s="37" t="s">
        <v>19</v>
      </c>
      <c r="F99" s="70"/>
      <c r="G99" s="71"/>
    </row>
    <row r="100" s="28" customFormat="1" customHeight="1" spans="1:7">
      <c r="A100" s="36"/>
      <c r="B100" s="20"/>
      <c r="C100" s="20"/>
      <c r="D100" s="37"/>
      <c r="E100" s="37" t="s">
        <v>12</v>
      </c>
      <c r="F100" s="70"/>
      <c r="G100" s="22"/>
    </row>
    <row r="101" s="28" customFormat="1" customHeight="1" spans="1:7">
      <c r="A101" s="36"/>
      <c r="B101" s="20"/>
      <c r="C101" s="20"/>
      <c r="D101" s="37"/>
      <c r="E101" s="37" t="s">
        <v>282</v>
      </c>
      <c r="F101" s="70"/>
      <c r="G101" s="22"/>
    </row>
  </sheetData>
  <mergeCells count="1">
    <mergeCell ref="A1:G1"/>
  </mergeCells>
  <conditionalFormatting sqref="C92:C96">
    <cfRule type="expression" dxfId="0" priority="1" stopIfTrue="1">
      <formula>"灯"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zoomScale="85" zoomScaleNormal="85" workbookViewId="0">
      <pane ySplit="2" topLeftCell="A51" activePane="bottomLeft" state="frozen"/>
      <selection/>
      <selection pane="bottomLeft" activeCell="D59" sqref="D59"/>
    </sheetView>
  </sheetViews>
  <sheetFormatPr defaultColWidth="9" defaultRowHeight="27" customHeight="1"/>
  <cols>
    <col min="1" max="1" width="7.75" style="1" customWidth="1"/>
    <col min="2" max="2" width="26.925" style="1" customWidth="1"/>
    <col min="3" max="3" width="8.5" style="1" customWidth="1"/>
    <col min="4" max="4" width="12.55" style="2" customWidth="1"/>
    <col min="5" max="5" width="13.925" style="3" customWidth="1"/>
    <col min="6" max="6" width="20.5166666666667" style="3" customWidth="1"/>
    <col min="7" max="7" width="79.725" style="4" customWidth="1"/>
    <col min="8" max="16384" width="9" style="1"/>
  </cols>
  <sheetData>
    <row r="1" s="1" customFormat="1" ht="40" customHeight="1" spans="1:7">
      <c r="A1" s="5" t="s">
        <v>339</v>
      </c>
      <c r="B1" s="5"/>
      <c r="C1" s="5"/>
      <c r="D1" s="6"/>
      <c r="E1" s="5"/>
      <c r="F1" s="5"/>
      <c r="G1" s="7"/>
    </row>
    <row r="2" s="1" customFormat="1" customHeight="1" spans="1:7">
      <c r="A2" s="8" t="s">
        <v>1</v>
      </c>
      <c r="B2" s="9" t="s">
        <v>15</v>
      </c>
      <c r="C2" s="9" t="s">
        <v>16</v>
      </c>
      <c r="D2" s="10" t="s">
        <v>17</v>
      </c>
      <c r="E2" s="9" t="s">
        <v>18</v>
      </c>
      <c r="F2" s="9" t="s">
        <v>19</v>
      </c>
      <c r="G2" s="9" t="s">
        <v>20</v>
      </c>
    </row>
    <row r="3" customHeight="1" spans="1:7">
      <c r="A3" s="11">
        <v>1</v>
      </c>
      <c r="B3" s="12" t="s">
        <v>340</v>
      </c>
      <c r="C3" s="12" t="s">
        <v>341</v>
      </c>
      <c r="D3" s="13">
        <f>(4.3+23.83-1.8+8.2+11.5-0.6+14.8+24+15+23.4-1.2+15+5.8+60+23.8+14.8+5.6+2.55+8.4+26.2-1.2+9+6.3+17.2-0.6+80.8+11.8+11.4-0.6+11.8+11.4-0.6)*5.1</f>
        <v>2245.428</v>
      </c>
      <c r="E3" s="12"/>
      <c r="F3" s="12"/>
      <c r="G3" s="14"/>
    </row>
    <row r="4" customHeight="1" spans="1:7">
      <c r="A4" s="11">
        <v>2</v>
      </c>
      <c r="B4" s="15" t="s">
        <v>342</v>
      </c>
      <c r="C4" s="16" t="s">
        <v>341</v>
      </c>
      <c r="D4" s="17">
        <f>(17.2+27+35.2+8+2+71+8.2+7.7+35.4+26.2+15.5+88.4)*5</f>
        <v>1709</v>
      </c>
      <c r="E4" s="18"/>
      <c r="F4" s="18"/>
      <c r="G4" s="19"/>
    </row>
    <row r="5" customHeight="1" spans="1:7">
      <c r="A5" s="11">
        <v>3</v>
      </c>
      <c r="B5" s="15" t="s">
        <v>343</v>
      </c>
      <c r="C5" s="16" t="s">
        <v>341</v>
      </c>
      <c r="D5" s="17">
        <f>8.2*5.1</f>
        <v>41.82</v>
      </c>
      <c r="E5" s="18"/>
      <c r="F5" s="18"/>
      <c r="G5" s="19"/>
    </row>
    <row r="6" customHeight="1" spans="1:7">
      <c r="A6" s="11">
        <v>4</v>
      </c>
      <c r="B6" s="15" t="s">
        <v>344</v>
      </c>
      <c r="C6" s="16" t="s">
        <v>341</v>
      </c>
      <c r="D6" s="17">
        <f>3*2.5</f>
        <v>7.5</v>
      </c>
      <c r="E6" s="18"/>
      <c r="F6" s="18"/>
      <c r="G6" s="19" t="s">
        <v>141</v>
      </c>
    </row>
    <row r="7" customHeight="1" spans="1:7">
      <c r="A7" s="11">
        <v>5</v>
      </c>
      <c r="B7" s="15" t="s">
        <v>140</v>
      </c>
      <c r="C7" s="15" t="s">
        <v>65</v>
      </c>
      <c r="D7" s="17">
        <v>1</v>
      </c>
      <c r="E7" s="18"/>
      <c r="F7" s="18"/>
      <c r="G7" s="19" t="s">
        <v>141</v>
      </c>
    </row>
    <row r="8" customHeight="1" spans="1:7">
      <c r="A8" s="11">
        <v>6</v>
      </c>
      <c r="B8" s="15" t="s">
        <v>345</v>
      </c>
      <c r="C8" s="15" t="s">
        <v>27</v>
      </c>
      <c r="D8" s="17">
        <v>1</v>
      </c>
      <c r="E8" s="18"/>
      <c r="F8" s="18"/>
      <c r="G8" s="19"/>
    </row>
    <row r="9" customHeight="1" spans="1:7">
      <c r="A9" s="11">
        <v>7</v>
      </c>
      <c r="B9" s="15" t="s">
        <v>346</v>
      </c>
      <c r="C9" s="16" t="s">
        <v>341</v>
      </c>
      <c r="D9" s="17">
        <f>(2.55+6.1+5.7+6.55+17.2+5.2+11+12.8+2.7+5.6)*5.1</f>
        <v>384.54</v>
      </c>
      <c r="E9" s="18"/>
      <c r="F9" s="18"/>
      <c r="G9" s="19"/>
    </row>
    <row r="10" customHeight="1" spans="1:7">
      <c r="A10" s="11">
        <v>8</v>
      </c>
      <c r="B10" s="15" t="s">
        <v>347</v>
      </c>
      <c r="C10" s="16" t="s">
        <v>341</v>
      </c>
      <c r="D10" s="17">
        <f>(8.8+51.1+5.9+8.2+5.9+6.514+6.5+6.5+6.5)*2.7</f>
        <v>285.9678</v>
      </c>
      <c r="E10" s="18"/>
      <c r="F10" s="18"/>
      <c r="G10" s="19"/>
    </row>
    <row r="11" customHeight="1" spans="1:7">
      <c r="A11" s="11">
        <v>9</v>
      </c>
      <c r="B11" s="15" t="s">
        <v>348</v>
      </c>
      <c r="C11" s="16" t="s">
        <v>341</v>
      </c>
      <c r="D11" s="17">
        <f>(8.8+51.1+5.9+8.2+5.9+6.514+6.5+6.5+6.5)*(5.1-2.7)</f>
        <v>254.1936</v>
      </c>
      <c r="E11" s="18"/>
      <c r="F11" s="18"/>
      <c r="G11" s="19"/>
    </row>
    <row r="12" customHeight="1" spans="1:7">
      <c r="A12" s="11">
        <v>10</v>
      </c>
      <c r="B12" s="15" t="s">
        <v>349</v>
      </c>
      <c r="C12" s="15" t="s">
        <v>27</v>
      </c>
      <c r="D12" s="17">
        <v>2</v>
      </c>
      <c r="E12" s="18"/>
      <c r="F12" s="18"/>
      <c r="G12" s="19" t="s">
        <v>350</v>
      </c>
    </row>
    <row r="13" customHeight="1" spans="1:7">
      <c r="A13" s="11">
        <v>11</v>
      </c>
      <c r="B13" s="15" t="s">
        <v>349</v>
      </c>
      <c r="C13" s="15" t="s">
        <v>27</v>
      </c>
      <c r="D13" s="17">
        <v>1</v>
      </c>
      <c r="E13" s="18"/>
      <c r="F13" s="18"/>
      <c r="G13" s="19" t="s">
        <v>351</v>
      </c>
    </row>
    <row r="14" customHeight="1" spans="1:7">
      <c r="A14" s="11">
        <v>12</v>
      </c>
      <c r="B14" s="15" t="s">
        <v>352</v>
      </c>
      <c r="C14" s="15" t="s">
        <v>27</v>
      </c>
      <c r="D14" s="17">
        <v>4</v>
      </c>
      <c r="E14" s="18"/>
      <c r="F14" s="18"/>
      <c r="G14" s="19" t="s">
        <v>188</v>
      </c>
    </row>
    <row r="15" customHeight="1" spans="1:7">
      <c r="A15" s="11">
        <v>13</v>
      </c>
      <c r="B15" s="15" t="s">
        <v>31</v>
      </c>
      <c r="C15" s="15" t="s">
        <v>27</v>
      </c>
      <c r="D15" s="17">
        <v>3</v>
      </c>
      <c r="E15" s="18"/>
      <c r="F15" s="18"/>
      <c r="G15" s="19" t="s">
        <v>350</v>
      </c>
    </row>
    <row r="16" customHeight="1" spans="1:7">
      <c r="A16" s="11">
        <v>14</v>
      </c>
      <c r="B16" s="15" t="s">
        <v>31</v>
      </c>
      <c r="C16" s="15" t="s">
        <v>27</v>
      </c>
      <c r="D16" s="17">
        <v>2</v>
      </c>
      <c r="E16" s="18"/>
      <c r="F16" s="18"/>
      <c r="G16" s="19" t="s">
        <v>351</v>
      </c>
    </row>
    <row r="17" customHeight="1" spans="1:7">
      <c r="A17" s="11">
        <v>15</v>
      </c>
      <c r="B17" s="15" t="s">
        <v>353</v>
      </c>
      <c r="C17" s="15" t="s">
        <v>27</v>
      </c>
      <c r="D17" s="17">
        <v>1</v>
      </c>
      <c r="E17" s="18"/>
      <c r="F17" s="18"/>
      <c r="G17" s="19" t="s">
        <v>354</v>
      </c>
    </row>
    <row r="18" customHeight="1" spans="1:7">
      <c r="A18" s="11">
        <v>16</v>
      </c>
      <c r="B18" s="15" t="s">
        <v>355</v>
      </c>
      <c r="C18" s="15" t="s">
        <v>27</v>
      </c>
      <c r="D18" s="17">
        <v>2</v>
      </c>
      <c r="E18" s="18"/>
      <c r="F18" s="18"/>
      <c r="G18" s="19" t="s">
        <v>188</v>
      </c>
    </row>
    <row r="19" customHeight="1" spans="1:7">
      <c r="A19" s="11">
        <v>17</v>
      </c>
      <c r="B19" s="15" t="s">
        <v>356</v>
      </c>
      <c r="C19" s="16" t="s">
        <v>341</v>
      </c>
      <c r="D19" s="17">
        <f>(89.8*80.8-5.8*5.8-6.4*5.8-8.8*10.6-14.6*4.4)+(18*8.6+9.2*4.2+3.6*4.3+62.4*17.8-5.7*6.3)</f>
        <v>8311.29</v>
      </c>
      <c r="E19" s="18"/>
      <c r="F19" s="18"/>
      <c r="G19" s="19" t="s">
        <v>357</v>
      </c>
    </row>
    <row r="20" customHeight="1" spans="1:7">
      <c r="A20" s="11">
        <v>18</v>
      </c>
      <c r="B20" s="15" t="s">
        <v>358</v>
      </c>
      <c r="C20" s="16" t="s">
        <v>341</v>
      </c>
      <c r="D20" s="17">
        <f>89.8*80.8-5.8*5.8-6.4*5.8-8.8*10.6-14.6*4.4</f>
        <v>7027.56</v>
      </c>
      <c r="E20" s="18"/>
      <c r="F20" s="18"/>
      <c r="G20" s="19" t="s">
        <v>359</v>
      </c>
    </row>
    <row r="21" customHeight="1" spans="1:7">
      <c r="A21" s="11">
        <v>19</v>
      </c>
      <c r="B21" s="15" t="s">
        <v>360</v>
      </c>
      <c r="C21" s="16" t="s">
        <v>341</v>
      </c>
      <c r="D21" s="17">
        <f>(18*8.6+9.2*4.2+3.6*4.3+62.4*17.8-5.7*6.3)</f>
        <v>1283.73</v>
      </c>
      <c r="E21" s="18"/>
      <c r="F21" s="18"/>
      <c r="G21" s="19" t="s">
        <v>361</v>
      </c>
    </row>
    <row r="22" customHeight="1" spans="1:7">
      <c r="A22" s="11">
        <v>20</v>
      </c>
      <c r="B22" s="15" t="s">
        <v>362</v>
      </c>
      <c r="C22" s="16" t="s">
        <v>341</v>
      </c>
      <c r="D22" s="17">
        <v>38</v>
      </c>
      <c r="E22" s="18"/>
      <c r="F22" s="18"/>
      <c r="G22" s="19" t="s">
        <v>363</v>
      </c>
    </row>
    <row r="23" customHeight="1" spans="1:7">
      <c r="A23" s="11">
        <v>21</v>
      </c>
      <c r="B23" s="15" t="s">
        <v>364</v>
      </c>
      <c r="C23" s="16" t="s">
        <v>341</v>
      </c>
      <c r="D23" s="17">
        <f>27*17.6+17.9*18.2</f>
        <v>800.98</v>
      </c>
      <c r="E23" s="18"/>
      <c r="F23" s="18"/>
      <c r="G23" s="19"/>
    </row>
    <row r="24" customHeight="1" spans="1:7">
      <c r="A24" s="11">
        <v>22</v>
      </c>
      <c r="B24" s="15" t="s">
        <v>365</v>
      </c>
      <c r="C24" s="15" t="s">
        <v>71</v>
      </c>
      <c r="D24" s="17">
        <v>1</v>
      </c>
      <c r="E24" s="18"/>
      <c r="F24" s="18"/>
      <c r="G24" s="19"/>
    </row>
    <row r="25" customHeight="1" spans="1:7">
      <c r="A25" s="11">
        <v>23</v>
      </c>
      <c r="B25" s="15" t="s">
        <v>366</v>
      </c>
      <c r="C25" s="15" t="s">
        <v>65</v>
      </c>
      <c r="D25" s="17">
        <v>1</v>
      </c>
      <c r="E25" s="18"/>
      <c r="F25" s="18"/>
      <c r="G25" s="19" t="s">
        <v>367</v>
      </c>
    </row>
    <row r="26" customHeight="1" spans="1:7">
      <c r="A26" s="11">
        <v>24</v>
      </c>
      <c r="B26" s="15" t="s">
        <v>368</v>
      </c>
      <c r="C26" s="15" t="s">
        <v>65</v>
      </c>
      <c r="D26" s="17">
        <v>1</v>
      </c>
      <c r="E26" s="18"/>
      <c r="F26" s="18"/>
      <c r="G26" s="19" t="s">
        <v>369</v>
      </c>
    </row>
    <row r="27" customHeight="1" spans="1:7">
      <c r="A27" s="11">
        <v>25</v>
      </c>
      <c r="B27" s="15" t="s">
        <v>370</v>
      </c>
      <c r="C27" s="15" t="s">
        <v>65</v>
      </c>
      <c r="D27" s="17">
        <v>1</v>
      </c>
      <c r="E27" s="18"/>
      <c r="F27" s="18"/>
      <c r="G27" s="19" t="s">
        <v>371</v>
      </c>
    </row>
    <row r="28" customHeight="1" spans="1:7">
      <c r="A28" s="11">
        <v>26</v>
      </c>
      <c r="B28" s="15" t="s">
        <v>372</v>
      </c>
      <c r="C28" s="15" t="s">
        <v>65</v>
      </c>
      <c r="D28" s="17">
        <v>2</v>
      </c>
      <c r="E28" s="18"/>
      <c r="F28" s="18"/>
      <c r="G28" s="19" t="s">
        <v>373</v>
      </c>
    </row>
    <row r="29" customHeight="1" spans="1:7">
      <c r="A29" s="11">
        <v>27</v>
      </c>
      <c r="B29" s="15" t="s">
        <v>374</v>
      </c>
      <c r="C29" s="15" t="s">
        <v>65</v>
      </c>
      <c r="D29" s="17">
        <v>1</v>
      </c>
      <c r="E29" s="18"/>
      <c r="F29" s="18"/>
      <c r="G29" s="19" t="s">
        <v>375</v>
      </c>
    </row>
    <row r="30" customHeight="1" spans="1:7">
      <c r="A30" s="11">
        <v>28</v>
      </c>
      <c r="B30" s="15" t="s">
        <v>312</v>
      </c>
      <c r="C30" s="15" t="s">
        <v>313</v>
      </c>
      <c r="D30" s="17">
        <v>100</v>
      </c>
      <c r="E30" s="18"/>
      <c r="F30" s="18"/>
      <c r="G30" s="19" t="s">
        <v>376</v>
      </c>
    </row>
    <row r="31" customHeight="1" spans="1:7">
      <c r="A31" s="11">
        <v>29</v>
      </c>
      <c r="B31" s="16" t="s">
        <v>377</v>
      </c>
      <c r="C31" s="15" t="s">
        <v>313</v>
      </c>
      <c r="D31" s="17">
        <v>300</v>
      </c>
      <c r="E31" s="18"/>
      <c r="F31" s="18"/>
      <c r="G31" s="19" t="s">
        <v>378</v>
      </c>
    </row>
    <row r="32" customHeight="1" spans="1:7">
      <c r="A32" s="11">
        <v>30</v>
      </c>
      <c r="B32" s="16" t="s">
        <v>377</v>
      </c>
      <c r="C32" s="15" t="s">
        <v>313</v>
      </c>
      <c r="D32" s="17">
        <v>400</v>
      </c>
      <c r="E32" s="18"/>
      <c r="F32" s="18"/>
      <c r="G32" s="19" t="s">
        <v>379</v>
      </c>
    </row>
    <row r="33" customHeight="1" spans="1:7">
      <c r="A33" s="11">
        <v>31</v>
      </c>
      <c r="B33" s="16" t="s">
        <v>380</v>
      </c>
      <c r="C33" s="15" t="s">
        <v>313</v>
      </c>
      <c r="D33" s="17">
        <v>400</v>
      </c>
      <c r="E33" s="18"/>
      <c r="F33" s="18"/>
      <c r="G33" s="19" t="s">
        <v>381</v>
      </c>
    </row>
    <row r="34" customHeight="1" spans="1:7">
      <c r="A34" s="11">
        <v>32</v>
      </c>
      <c r="B34" s="16" t="s">
        <v>380</v>
      </c>
      <c r="C34" s="15" t="s">
        <v>313</v>
      </c>
      <c r="D34" s="17">
        <v>400</v>
      </c>
      <c r="E34" s="18"/>
      <c r="F34" s="18"/>
      <c r="G34" s="19" t="s">
        <v>382</v>
      </c>
    </row>
    <row r="35" customHeight="1" spans="1:7">
      <c r="A35" s="11">
        <v>33</v>
      </c>
      <c r="B35" s="15" t="s">
        <v>124</v>
      </c>
      <c r="C35" s="15" t="s">
        <v>313</v>
      </c>
      <c r="D35" s="17">
        <v>7000</v>
      </c>
      <c r="E35" s="18"/>
      <c r="F35" s="18"/>
      <c r="G35" s="19" t="s">
        <v>383</v>
      </c>
    </row>
    <row r="36" customHeight="1" spans="1:7">
      <c r="A36" s="11">
        <v>34</v>
      </c>
      <c r="B36" s="15" t="s">
        <v>124</v>
      </c>
      <c r="C36" s="15" t="s">
        <v>313</v>
      </c>
      <c r="D36" s="17">
        <v>7000</v>
      </c>
      <c r="E36" s="18"/>
      <c r="F36" s="18"/>
      <c r="G36" s="19" t="s">
        <v>384</v>
      </c>
    </row>
    <row r="37" customHeight="1" spans="1:7">
      <c r="A37" s="11">
        <v>35</v>
      </c>
      <c r="B37" s="15" t="s">
        <v>124</v>
      </c>
      <c r="C37" s="15" t="s">
        <v>313</v>
      </c>
      <c r="D37" s="17">
        <v>6500</v>
      </c>
      <c r="E37" s="18"/>
      <c r="F37" s="18"/>
      <c r="G37" s="19" t="s">
        <v>385</v>
      </c>
    </row>
    <row r="38" customHeight="1" spans="1:7">
      <c r="A38" s="11">
        <v>36</v>
      </c>
      <c r="B38" s="20" t="s">
        <v>319</v>
      </c>
      <c r="C38" s="20" t="s">
        <v>313</v>
      </c>
      <c r="D38" s="21">
        <v>400</v>
      </c>
      <c r="E38" s="20"/>
      <c r="F38" s="18"/>
      <c r="G38" s="19"/>
    </row>
    <row r="39" customHeight="1" spans="1:7">
      <c r="A39" s="11">
        <v>37</v>
      </c>
      <c r="B39" s="20" t="s">
        <v>127</v>
      </c>
      <c r="C39" s="20" t="s">
        <v>313</v>
      </c>
      <c r="D39" s="21">
        <v>1500</v>
      </c>
      <c r="E39" s="20"/>
      <c r="F39" s="18"/>
      <c r="G39" s="19"/>
    </row>
    <row r="40" customHeight="1" spans="1:7">
      <c r="A40" s="11">
        <v>38</v>
      </c>
      <c r="B40" s="20" t="s">
        <v>129</v>
      </c>
      <c r="C40" s="20" t="s">
        <v>313</v>
      </c>
      <c r="D40" s="21">
        <v>500</v>
      </c>
      <c r="E40" s="20"/>
      <c r="F40" s="18"/>
      <c r="G40" s="19"/>
    </row>
    <row r="41" customHeight="1" spans="1:7">
      <c r="A41" s="11">
        <v>39</v>
      </c>
      <c r="B41" s="12" t="s">
        <v>386</v>
      </c>
      <c r="C41" s="12" t="s">
        <v>62</v>
      </c>
      <c r="D41" s="13">
        <f>34+222</f>
        <v>256</v>
      </c>
      <c r="E41" s="12"/>
      <c r="F41" s="18"/>
      <c r="G41" s="14" t="s">
        <v>387</v>
      </c>
    </row>
    <row r="42" customHeight="1" spans="1:7">
      <c r="A42" s="11">
        <v>40</v>
      </c>
      <c r="B42" s="20" t="s">
        <v>388</v>
      </c>
      <c r="C42" s="20" t="s">
        <v>62</v>
      </c>
      <c r="D42" s="21">
        <v>48</v>
      </c>
      <c r="E42" s="20"/>
      <c r="F42" s="20"/>
      <c r="G42" s="22" t="s">
        <v>389</v>
      </c>
    </row>
    <row r="43" customHeight="1" spans="1:7">
      <c r="A43" s="11">
        <v>41</v>
      </c>
      <c r="B43" s="15" t="s">
        <v>338</v>
      </c>
      <c r="C43" s="15" t="s">
        <v>62</v>
      </c>
      <c r="D43" s="17">
        <v>111</v>
      </c>
      <c r="E43" s="18"/>
      <c r="F43" s="18"/>
      <c r="G43" s="19" t="s">
        <v>390</v>
      </c>
    </row>
    <row r="44" customHeight="1" spans="1:7">
      <c r="A44" s="11">
        <v>42</v>
      </c>
      <c r="B44" s="15" t="s">
        <v>391</v>
      </c>
      <c r="C44" s="15" t="s">
        <v>62</v>
      </c>
      <c r="D44" s="17">
        <v>45</v>
      </c>
      <c r="E44" s="18"/>
      <c r="F44" s="18"/>
      <c r="G44" s="19"/>
    </row>
    <row r="45" customHeight="1" spans="1:7">
      <c r="A45" s="11">
        <v>43</v>
      </c>
      <c r="B45" s="15" t="s">
        <v>386</v>
      </c>
      <c r="C45" s="15" t="s">
        <v>62</v>
      </c>
      <c r="D45" s="17">
        <v>45</v>
      </c>
      <c r="E45" s="18"/>
      <c r="F45" s="18"/>
      <c r="G45" s="19" t="s">
        <v>392</v>
      </c>
    </row>
    <row r="46" customHeight="1" spans="1:7">
      <c r="A46" s="11">
        <v>44</v>
      </c>
      <c r="B46" s="15" t="s">
        <v>393</v>
      </c>
      <c r="C46" s="15" t="s">
        <v>62</v>
      </c>
      <c r="D46" s="17">
        <v>45</v>
      </c>
      <c r="E46" s="18"/>
      <c r="F46" s="18"/>
      <c r="G46" s="19" t="s">
        <v>392</v>
      </c>
    </row>
    <row r="47" customHeight="1" spans="1:7">
      <c r="A47" s="11">
        <v>45</v>
      </c>
      <c r="B47" s="15" t="s">
        <v>394</v>
      </c>
      <c r="C47" s="15" t="s">
        <v>65</v>
      </c>
      <c r="D47" s="17">
        <v>764</v>
      </c>
      <c r="E47" s="18"/>
      <c r="F47" s="18"/>
      <c r="G47" s="19" t="s">
        <v>395</v>
      </c>
    </row>
    <row r="48" customHeight="1" spans="1:7">
      <c r="A48" s="11">
        <v>46</v>
      </c>
      <c r="B48" s="15" t="s">
        <v>396</v>
      </c>
      <c r="C48" s="15" t="s">
        <v>62</v>
      </c>
      <c r="D48" s="17">
        <v>4</v>
      </c>
      <c r="E48" s="18"/>
      <c r="F48" s="18"/>
      <c r="G48" s="19" t="s">
        <v>397</v>
      </c>
    </row>
    <row r="49" customHeight="1" spans="1:7">
      <c r="A49" s="11">
        <v>47</v>
      </c>
      <c r="B49" s="15" t="s">
        <v>398</v>
      </c>
      <c r="C49" s="15" t="s">
        <v>62</v>
      </c>
      <c r="D49" s="17">
        <v>18</v>
      </c>
      <c r="E49" s="18"/>
      <c r="F49" s="18"/>
      <c r="G49" s="19" t="s">
        <v>397</v>
      </c>
    </row>
    <row r="50" customHeight="1" spans="1:7">
      <c r="A50" s="11">
        <v>48</v>
      </c>
      <c r="B50" s="15" t="s">
        <v>399</v>
      </c>
      <c r="C50" s="15" t="s">
        <v>65</v>
      </c>
      <c r="D50" s="17">
        <v>140</v>
      </c>
      <c r="E50" s="18"/>
      <c r="F50" s="18"/>
      <c r="G50" s="19" t="s">
        <v>400</v>
      </c>
    </row>
    <row r="51" customHeight="1" spans="1:7">
      <c r="A51" s="11">
        <v>49</v>
      </c>
      <c r="B51" s="15" t="s">
        <v>393</v>
      </c>
      <c r="C51" s="15" t="s">
        <v>62</v>
      </c>
      <c r="D51" s="17">
        <v>8</v>
      </c>
      <c r="E51" s="18"/>
      <c r="F51" s="18"/>
      <c r="G51" s="19" t="s">
        <v>401</v>
      </c>
    </row>
    <row r="52" customHeight="1" spans="1:7">
      <c r="A52" s="11">
        <v>50</v>
      </c>
      <c r="B52" s="15" t="s">
        <v>93</v>
      </c>
      <c r="C52" s="15" t="s">
        <v>62</v>
      </c>
      <c r="D52" s="17">
        <v>1</v>
      </c>
      <c r="E52" s="18"/>
      <c r="F52" s="18"/>
      <c r="G52" s="19" t="s">
        <v>402</v>
      </c>
    </row>
    <row r="53" customHeight="1" spans="1:7">
      <c r="A53" s="11">
        <v>51</v>
      </c>
      <c r="B53" s="15" t="s">
        <v>403</v>
      </c>
      <c r="C53" s="15" t="s">
        <v>62</v>
      </c>
      <c r="D53" s="17">
        <v>2</v>
      </c>
      <c r="E53" s="18"/>
      <c r="F53" s="18"/>
      <c r="G53" s="19" t="s">
        <v>404</v>
      </c>
    </row>
    <row r="54" customHeight="1" spans="1:7">
      <c r="A54" s="11">
        <v>52</v>
      </c>
      <c r="B54" s="15" t="s">
        <v>405</v>
      </c>
      <c r="C54" s="15" t="s">
        <v>62</v>
      </c>
      <c r="D54" s="17">
        <v>2</v>
      </c>
      <c r="E54" s="18"/>
      <c r="F54" s="18"/>
      <c r="G54" s="19" t="s">
        <v>406</v>
      </c>
    </row>
    <row r="55" customHeight="1" spans="1:7">
      <c r="A55" s="11">
        <v>53</v>
      </c>
      <c r="B55" s="15" t="s">
        <v>407</v>
      </c>
      <c r="C55" s="15" t="s">
        <v>62</v>
      </c>
      <c r="D55" s="17">
        <v>3</v>
      </c>
      <c r="E55" s="18"/>
      <c r="F55" s="18"/>
      <c r="G55" s="19"/>
    </row>
    <row r="56" customHeight="1" spans="1:7">
      <c r="A56" s="11">
        <v>54</v>
      </c>
      <c r="B56" s="15" t="s">
        <v>408</v>
      </c>
      <c r="C56" s="15" t="s">
        <v>62</v>
      </c>
      <c r="D56" s="17">
        <v>4</v>
      </c>
      <c r="E56" s="18"/>
      <c r="F56" s="18"/>
      <c r="G56" s="19"/>
    </row>
    <row r="57" customHeight="1" spans="1:7">
      <c r="A57" s="11">
        <v>55</v>
      </c>
      <c r="B57" s="15" t="s">
        <v>249</v>
      </c>
      <c r="C57" s="15" t="s">
        <v>313</v>
      </c>
      <c r="D57" s="17">
        <v>4000</v>
      </c>
      <c r="E57" s="18"/>
      <c r="F57" s="18"/>
      <c r="G57" s="19" t="s">
        <v>336</v>
      </c>
    </row>
    <row r="58" customHeight="1" spans="1:7">
      <c r="A58" s="11">
        <v>56</v>
      </c>
      <c r="B58" s="15" t="s">
        <v>251</v>
      </c>
      <c r="C58" s="15" t="s">
        <v>313</v>
      </c>
      <c r="D58" s="17">
        <v>3000</v>
      </c>
      <c r="E58" s="18"/>
      <c r="F58" s="18"/>
      <c r="G58" s="19" t="s">
        <v>409</v>
      </c>
    </row>
    <row r="59" customHeight="1" spans="1:7">
      <c r="A59" s="11">
        <v>57</v>
      </c>
      <c r="B59" s="15" t="s">
        <v>253</v>
      </c>
      <c r="C59" s="15" t="s">
        <v>62</v>
      </c>
      <c r="D59" s="17">
        <v>3</v>
      </c>
      <c r="E59" s="18"/>
      <c r="F59" s="18"/>
      <c r="G59" s="19" t="s">
        <v>254</v>
      </c>
    </row>
    <row r="60" customHeight="1" spans="1:7">
      <c r="A60" s="11">
        <v>58</v>
      </c>
      <c r="B60" s="15" t="s">
        <v>255</v>
      </c>
      <c r="C60" s="15" t="s">
        <v>62</v>
      </c>
      <c r="D60" s="17">
        <v>1</v>
      </c>
      <c r="E60" s="18"/>
      <c r="F60" s="18"/>
      <c r="G60" s="19" t="s">
        <v>256</v>
      </c>
    </row>
    <row r="61" customHeight="1" spans="1:7">
      <c r="A61" s="11">
        <v>59</v>
      </c>
      <c r="B61" s="15" t="s">
        <v>255</v>
      </c>
      <c r="C61" s="15" t="s">
        <v>62</v>
      </c>
      <c r="D61" s="17">
        <v>2</v>
      </c>
      <c r="E61" s="18"/>
      <c r="F61" s="18"/>
      <c r="G61" s="19" t="s">
        <v>410</v>
      </c>
    </row>
    <row r="62" customHeight="1" spans="1:7">
      <c r="A62" s="11">
        <v>60</v>
      </c>
      <c r="B62" s="15" t="s">
        <v>257</v>
      </c>
      <c r="C62" s="15" t="s">
        <v>62</v>
      </c>
      <c r="D62" s="17">
        <v>27</v>
      </c>
      <c r="E62" s="18"/>
      <c r="F62" s="18"/>
      <c r="G62" s="19" t="s">
        <v>259</v>
      </c>
    </row>
    <row r="63" customHeight="1" spans="1:7">
      <c r="A63" s="11">
        <v>61</v>
      </c>
      <c r="B63" s="15" t="s">
        <v>260</v>
      </c>
      <c r="C63" s="15" t="s">
        <v>62</v>
      </c>
      <c r="D63" s="17">
        <v>27</v>
      </c>
      <c r="E63" s="18"/>
      <c r="F63" s="18"/>
      <c r="G63" s="19" t="s">
        <v>261</v>
      </c>
    </row>
    <row r="64" customHeight="1" spans="1:7">
      <c r="A64" s="11">
        <v>62</v>
      </c>
      <c r="B64" s="15" t="s">
        <v>338</v>
      </c>
      <c r="C64" s="15" t="s">
        <v>62</v>
      </c>
      <c r="D64" s="17">
        <v>44</v>
      </c>
      <c r="E64" s="18"/>
      <c r="F64" s="18"/>
      <c r="G64" s="19"/>
    </row>
    <row r="65" customHeight="1" spans="1:12">
      <c r="A65" s="11">
        <v>63</v>
      </c>
      <c r="B65" s="15" t="s">
        <v>337</v>
      </c>
      <c r="C65" s="15" t="s">
        <v>65</v>
      </c>
      <c r="D65" s="17">
        <v>24</v>
      </c>
      <c r="E65" s="18"/>
      <c r="F65" s="18"/>
      <c r="G65" s="19"/>
    </row>
    <row r="66" s="1" customFormat="1" customHeight="1" spans="1:12">
      <c r="A66" s="8"/>
      <c r="B66" s="9"/>
      <c r="C66" s="9"/>
      <c r="D66" s="10"/>
      <c r="E66" s="23" t="s">
        <v>19</v>
      </c>
      <c r="F66" s="24"/>
      <c r="G66" s="25"/>
      <c r="J66" s="2"/>
      <c r="K66" s="2"/>
      <c r="L66" s="2"/>
    </row>
    <row r="67" s="1" customFormat="1" customHeight="1" spans="1:12">
      <c r="A67" s="8"/>
      <c r="B67" s="9"/>
      <c r="C67" s="9"/>
      <c r="D67" s="10"/>
      <c r="E67" s="23" t="s">
        <v>12</v>
      </c>
      <c r="F67" s="24"/>
      <c r="G67" s="26"/>
      <c r="J67" s="2"/>
      <c r="K67" s="2"/>
      <c r="L67" s="2"/>
    </row>
    <row r="68" s="1" customFormat="1" customHeight="1" spans="1:12">
      <c r="A68" s="8"/>
      <c r="B68" s="9"/>
      <c r="C68" s="9"/>
      <c r="D68" s="10"/>
      <c r="E68" s="23" t="s">
        <v>282</v>
      </c>
      <c r="F68" s="24"/>
      <c r="G68" s="26"/>
      <c r="J68" s="2"/>
      <c r="K68" s="2"/>
      <c r="L68" s="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工程合计</vt:lpstr>
      <vt:lpstr>1楼清单</vt:lpstr>
      <vt:lpstr>2楼清单</vt:lpstr>
      <vt:lpstr>3楼清单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xiexl201648</dc:creator>
  <cp:lastModifiedBy>周汶良</cp:lastModifiedBy>
  <dcterms:created xsi:type="dcterms:W3CDTF">2022-09-19T10:12:00Z</dcterms:created>
  <dcterms:modified xsi:type="dcterms:W3CDTF">2026-09-18T10:59:25Z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002E483D71DC456EBA7453A53960C30F_13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